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Production/WebStuff/DAO/DAO 151/DAO 151 Art 12-14/"/>
    </mc:Choice>
  </mc:AlternateContent>
  <xr:revisionPtr revIDLastSave="0" documentId="13_ncr:1_{700C4C55-8A01-404C-849B-AEE15C168FEB}" xr6:coauthVersionLast="47" xr6:coauthVersionMax="47" xr10:uidLastSave="{00000000-0000-0000-0000-000000000000}"/>
  <bookViews>
    <workbookView xWindow="1900" yWindow="500" windowWidth="30540" windowHeight="19040" xr2:uid="{00000000-000D-0000-FFFF-FFFF00000000}"/>
  </bookViews>
  <sheets>
    <sheet name="Cover page" sheetId="8" r:id="rId1"/>
    <sheet name="Table S1 " sheetId="6" r:id="rId2"/>
    <sheet name="Table S2" sheetId="7" r:id="rId3"/>
    <sheet name="Table S3" sheetId="1" r:id="rId4"/>
  </sheets>
  <definedNames>
    <definedName name="_xlnm.Print_Area" localSheetId="1">'Table S1 '!$A$1:$Q$42</definedName>
    <definedName name="_xlnm.Print_Area" localSheetId="3">'Table S3'!$A$1:$M$126</definedName>
    <definedName name="_xlnm.Print_Titles" localSheetId="3">'Table S3'!$4:$5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7" l="1"/>
  <c r="E36" i="7"/>
  <c r="D36" i="7"/>
  <c r="D41" i="7"/>
  <c r="F36" i="7" l="1"/>
  <c r="F41" i="7"/>
  <c r="L21" i="6"/>
  <c r="L20" i="6"/>
  <c r="L19" i="6"/>
  <c r="L18" i="6"/>
  <c r="M18" i="6"/>
  <c r="I12" i="6"/>
  <c r="I13" i="6"/>
  <c r="I14" i="6"/>
  <c r="I15" i="6"/>
  <c r="I16" i="6"/>
  <c r="I17" i="6"/>
  <c r="I21" i="6"/>
  <c r="I24" i="6"/>
  <c r="I26" i="6"/>
  <c r="I27" i="6"/>
  <c r="I28" i="6"/>
  <c r="I33" i="6"/>
  <c r="I35" i="6"/>
  <c r="I36" i="6"/>
  <c r="I37" i="6"/>
  <c r="I38" i="6"/>
  <c r="I40" i="6"/>
  <c r="H12" i="6"/>
  <c r="H13" i="6"/>
  <c r="H14" i="6"/>
  <c r="H15" i="6"/>
  <c r="H16" i="6"/>
  <c r="H17" i="6"/>
  <c r="H21" i="6"/>
  <c r="H24" i="6"/>
  <c r="H26" i="6"/>
  <c r="H27" i="6"/>
  <c r="H28" i="6"/>
  <c r="H33" i="6"/>
  <c r="H35" i="6"/>
  <c r="H36" i="6"/>
  <c r="H37" i="6"/>
  <c r="H38" i="6"/>
  <c r="H40" i="6"/>
  <c r="J8" i="6"/>
  <c r="K8" i="6"/>
  <c r="J9" i="6"/>
  <c r="K9" i="6"/>
  <c r="J12" i="6"/>
  <c r="K12" i="6"/>
  <c r="J13" i="6"/>
  <c r="K13" i="6"/>
  <c r="J14" i="6"/>
  <c r="K14" i="6"/>
  <c r="J15" i="6"/>
  <c r="K15" i="6"/>
  <c r="J16" i="6"/>
  <c r="K16" i="6"/>
  <c r="M19" i="6"/>
  <c r="M20" i="6"/>
  <c r="M21" i="6"/>
  <c r="L23" i="6"/>
  <c r="M23" i="6"/>
  <c r="J26" i="6"/>
  <c r="K26" i="6"/>
  <c r="J27" i="6"/>
  <c r="K27" i="6"/>
  <c r="J28" i="6"/>
  <c r="K28" i="6"/>
  <c r="L29" i="6"/>
  <c r="M29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9" i="6"/>
  <c r="K39" i="6"/>
  <c r="J40" i="6"/>
  <c r="K40" i="6"/>
  <c r="I7" i="6"/>
  <c r="H7" i="6"/>
  <c r="O15" i="6" l="1"/>
  <c r="O13" i="6"/>
  <c r="O35" i="6"/>
  <c r="O31" i="6"/>
  <c r="O36" i="6"/>
  <c r="P29" i="6"/>
  <c r="O27" i="6"/>
  <c r="O16" i="6"/>
  <c r="O14" i="6"/>
  <c r="O12" i="6"/>
  <c r="O8" i="6"/>
  <c r="P18" i="6"/>
  <c r="P19" i="6"/>
  <c r="O32" i="6"/>
  <c r="P23" i="6"/>
  <c r="P21" i="6"/>
  <c r="O9" i="6"/>
  <c r="N7" i="6"/>
  <c r="O40" i="6"/>
  <c r="O33" i="6"/>
  <c r="N40" i="6"/>
  <c r="N36" i="6"/>
  <c r="N21" i="6"/>
  <c r="P20" i="6"/>
  <c r="N35" i="6"/>
  <c r="N13" i="6"/>
  <c r="N27" i="6"/>
  <c r="N14" i="6"/>
  <c r="N26" i="6"/>
  <c r="N17" i="6"/>
  <c r="N38" i="6"/>
  <c r="N33" i="6"/>
  <c r="N24" i="6"/>
  <c r="N16" i="6"/>
  <c r="N12" i="6"/>
  <c r="O39" i="6"/>
  <c r="O37" i="6"/>
  <c r="O34" i="6"/>
  <c r="O28" i="6"/>
  <c r="O26" i="6"/>
  <c r="N37" i="6"/>
  <c r="N28" i="6"/>
  <c r="N15" i="6"/>
  <c r="O41" i="6" l="1"/>
  <c r="N41" i="6"/>
  <c r="J111" i="7" l="1"/>
  <c r="I111" i="7"/>
  <c r="E111" i="7"/>
  <c r="D111" i="7"/>
  <c r="E110" i="7"/>
  <c r="D110" i="7"/>
  <c r="J105" i="7"/>
  <c r="I105" i="7"/>
  <c r="E105" i="7"/>
  <c r="D105" i="7"/>
  <c r="J103" i="7"/>
  <c r="I103" i="7"/>
  <c r="E103" i="7"/>
  <c r="D103" i="7"/>
  <c r="J102" i="7"/>
  <c r="I102" i="7"/>
  <c r="E102" i="7"/>
  <c r="D102" i="7"/>
  <c r="J101" i="7"/>
  <c r="I101" i="7"/>
  <c r="E101" i="7"/>
  <c r="D101" i="7"/>
  <c r="J100" i="7"/>
  <c r="I100" i="7"/>
  <c r="E100" i="7"/>
  <c r="D100" i="7"/>
  <c r="J82" i="7"/>
  <c r="I82" i="7"/>
  <c r="E82" i="7"/>
  <c r="D82" i="7"/>
  <c r="J81" i="7"/>
  <c r="I81" i="7"/>
  <c r="E81" i="7"/>
  <c r="D81" i="7"/>
  <c r="J80" i="7"/>
  <c r="I80" i="7"/>
  <c r="J79" i="7"/>
  <c r="I79" i="7"/>
  <c r="E79" i="7"/>
  <c r="D79" i="7"/>
  <c r="J78" i="7"/>
  <c r="I78" i="7"/>
  <c r="E78" i="7"/>
  <c r="D78" i="7"/>
  <c r="J77" i="7"/>
  <c r="I77" i="7"/>
  <c r="E77" i="7"/>
  <c r="D77" i="7"/>
  <c r="J76" i="7"/>
  <c r="I76" i="7"/>
  <c r="E76" i="7"/>
  <c r="D76" i="7"/>
  <c r="J75" i="7"/>
  <c r="I75" i="7"/>
  <c r="E75" i="7"/>
  <c r="D75" i="7"/>
  <c r="J74" i="7"/>
  <c r="I74" i="7"/>
  <c r="E74" i="7"/>
  <c r="D74" i="7"/>
  <c r="J73" i="7"/>
  <c r="I73" i="7"/>
  <c r="E73" i="7"/>
  <c r="D73" i="7"/>
  <c r="J70" i="7"/>
  <c r="I70" i="7"/>
  <c r="E70" i="7"/>
  <c r="D70" i="7"/>
  <c r="J69" i="7"/>
  <c r="I69" i="7"/>
  <c r="E69" i="7"/>
  <c r="D69" i="7"/>
  <c r="J68" i="7"/>
  <c r="I68" i="7"/>
  <c r="E68" i="7"/>
  <c r="D68" i="7"/>
  <c r="J58" i="7"/>
  <c r="I58" i="7"/>
  <c r="E58" i="7"/>
  <c r="D58" i="7"/>
  <c r="J57" i="7"/>
  <c r="I57" i="7"/>
  <c r="E57" i="7"/>
  <c r="D57" i="7"/>
  <c r="J56" i="7"/>
  <c r="I56" i="7"/>
  <c r="E56" i="7"/>
  <c r="D56" i="7"/>
  <c r="J55" i="7"/>
  <c r="I55" i="7"/>
  <c r="E55" i="7"/>
  <c r="D55" i="7"/>
  <c r="J54" i="7"/>
  <c r="I54" i="7"/>
  <c r="E54" i="7"/>
  <c r="D54" i="7"/>
  <c r="J51" i="7"/>
  <c r="I51" i="7"/>
  <c r="E51" i="7"/>
  <c r="D51" i="7"/>
  <c r="J50" i="7"/>
  <c r="I50" i="7"/>
  <c r="E50" i="7"/>
  <c r="D50" i="7"/>
  <c r="J42" i="7"/>
  <c r="I42" i="7"/>
  <c r="E42" i="7"/>
  <c r="D42" i="7"/>
  <c r="J40" i="7"/>
  <c r="I40" i="7"/>
  <c r="E40" i="7"/>
  <c r="D40" i="7"/>
  <c r="J39" i="7"/>
  <c r="I39" i="7"/>
  <c r="E39" i="7"/>
  <c r="D39" i="7"/>
  <c r="J38" i="7"/>
  <c r="I38" i="7"/>
  <c r="E38" i="7"/>
  <c r="D38" i="7"/>
  <c r="J37" i="7"/>
  <c r="I37" i="7"/>
  <c r="E37" i="7"/>
  <c r="D37" i="7"/>
  <c r="J35" i="7"/>
  <c r="I35" i="7"/>
  <c r="E35" i="7"/>
  <c r="D35" i="7"/>
  <c r="J30" i="7"/>
  <c r="I30" i="7"/>
  <c r="E30" i="7"/>
  <c r="D30" i="7"/>
  <c r="J29" i="7"/>
  <c r="I29" i="7"/>
  <c r="E29" i="7"/>
  <c r="D29" i="7"/>
  <c r="J28" i="7"/>
  <c r="I28" i="7"/>
  <c r="E28" i="7"/>
  <c r="D28" i="7"/>
  <c r="J26" i="7"/>
  <c r="I26" i="7"/>
  <c r="E26" i="7"/>
  <c r="D26" i="7"/>
  <c r="J23" i="7"/>
  <c r="I23" i="7"/>
  <c r="E23" i="7"/>
  <c r="D23" i="7"/>
  <c r="J19" i="7"/>
  <c r="I19" i="7"/>
  <c r="E19" i="7"/>
  <c r="D19" i="7"/>
  <c r="J18" i="7"/>
  <c r="I18" i="7"/>
  <c r="E18" i="7"/>
  <c r="D18" i="7"/>
  <c r="J17" i="7"/>
  <c r="I17" i="7"/>
  <c r="E17" i="7"/>
  <c r="D17" i="7"/>
  <c r="J16" i="7"/>
  <c r="I16" i="7"/>
  <c r="E16" i="7"/>
  <c r="D16" i="7"/>
  <c r="J15" i="7"/>
  <c r="I15" i="7"/>
  <c r="E15" i="7"/>
  <c r="D15" i="7"/>
  <c r="J14" i="7"/>
  <c r="I14" i="7"/>
  <c r="E14" i="7"/>
  <c r="D14" i="7"/>
  <c r="E10" i="7"/>
  <c r="D10" i="7"/>
  <c r="J9" i="7"/>
  <c r="I9" i="7"/>
  <c r="E9" i="7"/>
  <c r="D9" i="7"/>
  <c r="F10" i="7" l="1"/>
  <c r="K15" i="7"/>
  <c r="K17" i="7"/>
  <c r="K28" i="7"/>
  <c r="K29" i="7"/>
  <c r="K37" i="7"/>
  <c r="K39" i="7"/>
  <c r="K40" i="7"/>
  <c r="K42" i="7"/>
  <c r="K54" i="7"/>
  <c r="K58" i="7"/>
  <c r="K69" i="7"/>
  <c r="K73" i="7"/>
  <c r="K74" i="7"/>
  <c r="K75" i="7"/>
  <c r="K76" i="7"/>
  <c r="K77" i="7"/>
  <c r="K79" i="7"/>
  <c r="F81" i="7"/>
  <c r="F100" i="7"/>
  <c r="F17" i="7"/>
  <c r="F23" i="7"/>
  <c r="F28" i="7"/>
  <c r="F30" i="7"/>
  <c r="F35" i="7"/>
  <c r="F38" i="7"/>
  <c r="F39" i="7"/>
  <c r="F42" i="7"/>
  <c r="F50" i="7"/>
  <c r="F54" i="7"/>
  <c r="F56" i="7"/>
  <c r="F57" i="7"/>
  <c r="F73" i="7"/>
  <c r="F75" i="7"/>
  <c r="F79" i="7"/>
  <c r="K81" i="7"/>
  <c r="K82" i="7"/>
  <c r="K101" i="7"/>
  <c r="K102" i="7"/>
  <c r="F14" i="7"/>
  <c r="F16" i="7"/>
  <c r="F19" i="7"/>
  <c r="F26" i="7"/>
  <c r="F40" i="7"/>
  <c r="F55" i="7"/>
  <c r="F69" i="7"/>
  <c r="F77" i="7"/>
  <c r="K80" i="7"/>
  <c r="K100" i="7"/>
  <c r="K103" i="7"/>
  <c r="K50" i="7"/>
  <c r="F18" i="7"/>
  <c r="K23" i="7"/>
  <c r="F29" i="7"/>
  <c r="K38" i="7"/>
  <c r="F9" i="7"/>
  <c r="K26" i="7"/>
  <c r="K70" i="7"/>
  <c r="F15" i="7"/>
  <c r="K56" i="7"/>
  <c r="F37" i="7"/>
  <c r="K19" i="7"/>
  <c r="F102" i="7"/>
  <c r="K16" i="7"/>
  <c r="F74" i="7"/>
  <c r="F82" i="7"/>
  <c r="F101" i="7"/>
  <c r="F110" i="7"/>
  <c r="F111" i="7"/>
  <c r="K14" i="7"/>
  <c r="F78" i="7"/>
  <c r="K111" i="7"/>
  <c r="K9" i="7"/>
  <c r="K30" i="7"/>
  <c r="K51" i="7"/>
  <c r="F58" i="7"/>
  <c r="K68" i="7"/>
  <c r="K78" i="7"/>
  <c r="K105" i="7"/>
  <c r="K55" i="7"/>
  <c r="F70" i="7"/>
  <c r="F76" i="7"/>
  <c r="F103" i="7"/>
  <c r="K18" i="7"/>
  <c r="K35" i="7"/>
  <c r="F51" i="7"/>
  <c r="K57" i="7"/>
  <c r="F68" i="7"/>
  <c r="F105" i="7"/>
  <c r="O42" i="6"/>
  <c r="F123" i="7" l="1"/>
  <c r="F124" i="7"/>
  <c r="K44" i="7"/>
  <c r="K43" i="7"/>
  <c r="F43" i="7"/>
  <c r="F44" i="7"/>
  <c r="K124" i="7"/>
  <c r="K123" i="7"/>
  <c r="F83" i="7"/>
  <c r="F84" i="7"/>
  <c r="K84" i="7"/>
  <c r="K83" i="7"/>
  <c r="P41" i="6"/>
  <c r="P42" i="6"/>
  <c r="N42" i="6"/>
</calcChain>
</file>

<file path=xl/sharedStrings.xml><?xml version="1.0" encoding="utf-8"?>
<sst xmlns="http://schemas.openxmlformats.org/spreadsheetml/2006/main" count="1905" uniqueCount="50">
  <si>
    <t>Sample ID</t>
  </si>
  <si>
    <t>Pos</t>
  </si>
  <si>
    <t>Neg</t>
  </si>
  <si>
    <t>Pm</t>
  </si>
  <si>
    <t>Hn</t>
  </si>
  <si>
    <t>Hc</t>
  </si>
  <si>
    <t>No</t>
  </si>
  <si>
    <t>Yes</t>
  </si>
  <si>
    <t>Concordance</t>
  </si>
  <si>
    <t>yes</t>
  </si>
  <si>
    <t>pos</t>
  </si>
  <si>
    <t>Well 1</t>
  </si>
  <si>
    <t>Well 2</t>
  </si>
  <si>
    <t>CV</t>
  </si>
  <si>
    <t>-</t>
  </si>
  <si>
    <t>Hn Ct</t>
  </si>
  <si>
    <t>Hc Ct</t>
  </si>
  <si>
    <t>POS</t>
  </si>
  <si>
    <t>Histology</t>
  </si>
  <si>
    <t>STD</t>
  </si>
  <si>
    <t>AVG</t>
  </si>
  <si>
    <t>Coefficient of variation</t>
  </si>
  <si>
    <r>
      <t>Pm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Ct</t>
    </r>
  </si>
  <si>
    <t>Positive all three parasites by qPCR</t>
  </si>
  <si>
    <t>Positive MSX + SSO by qPCR</t>
  </si>
  <si>
    <t>Positive MSX + SSO by histology</t>
  </si>
  <si>
    <r>
      <t xml:space="preserve">Table S3. Concordance between histology and multiplex qPCR in the detectiom of </t>
    </r>
    <r>
      <rPr>
        <i/>
        <sz val="12"/>
        <color theme="1"/>
        <rFont val="Calibri"/>
        <family val="2"/>
        <scheme val="minor"/>
      </rPr>
      <t>Perkinsus marinus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Haplosporidium nelsoni</t>
    </r>
    <r>
      <rPr>
        <sz val="12"/>
        <color theme="1"/>
        <rFont val="Calibri"/>
        <family val="2"/>
        <scheme val="minor"/>
      </rPr>
      <t xml:space="preserve">, and </t>
    </r>
    <r>
      <rPr>
        <i/>
        <sz val="12"/>
        <color theme="1"/>
        <rFont val="Calibri"/>
        <family val="2"/>
        <scheme val="minor"/>
      </rPr>
      <t>Haplosporidium costale</t>
    </r>
    <r>
      <rPr>
        <sz val="12"/>
        <color theme="1"/>
        <rFont val="Calibri"/>
        <family val="2"/>
        <scheme val="minor"/>
      </rPr>
      <t xml:space="preserve">. </t>
    </r>
  </si>
  <si>
    <t>Perkinsus marinus</t>
  </si>
  <si>
    <t>Haplosporidium nelsoni</t>
  </si>
  <si>
    <t>Haplosporidium costale</t>
  </si>
  <si>
    <t xml:space="preserve">Ct values above the limit of detection are provided for each sample and pathogen. No pathogen detection is signified with dashes. </t>
  </si>
  <si>
    <t xml:space="preserve">The coefficent of variation between platforms was calculated for each sample using the average (AVG) and standard deviation (STD). </t>
  </si>
  <si>
    <t>Ct values above the limit of detection are provided for each sample and their replicate.</t>
  </si>
  <si>
    <t xml:space="preserve">replicate wells of a sample for each platform was calculated using </t>
  </si>
  <si>
    <t xml:space="preserve">the average (AVG) and standard deviation (STD). </t>
  </si>
  <si>
    <t xml:space="preserve">Table S2. Intrassay variation on the Roche (URI) and BioRad (RWU) platforms. </t>
  </si>
  <si>
    <t xml:space="preserve">Table S2 (b). Intrassay variation on the Roche (URI) and BioRad (RWU) platforms. </t>
  </si>
  <si>
    <t xml:space="preserve">Table S2 (c). Intrassay variation on the Roche (URI) and BioRad (RWU) platforms. </t>
  </si>
  <si>
    <t>No pathogen detection is signified with dashes. Concordance between detection methods is indicated as "Yes" or "No."</t>
  </si>
  <si>
    <t xml:space="preserve">Avg Ct </t>
  </si>
  <si>
    <t>Avg Ct</t>
  </si>
  <si>
    <t>Roche</t>
  </si>
  <si>
    <t>BioRad</t>
  </si>
  <si>
    <t xml:space="preserve">No pathogen detection is signified with dashes. The coefficent of variation between the </t>
  </si>
  <si>
    <t>Table S1. Comparison of the performance of the multiplex qPCR on the Roche and BioRad thermocyclers</t>
  </si>
  <si>
    <t>Supplement to Piesz et al. (2022)</t>
  </si>
  <si>
    <t>https://doi.org/10.3354/dao03694</t>
  </si>
  <si>
    <r>
      <t>for the detection of</t>
    </r>
    <r>
      <rPr>
        <i/>
        <sz val="12"/>
        <color theme="1"/>
        <rFont val="Calibri"/>
        <family val="2"/>
        <scheme val="minor"/>
      </rPr>
      <t xml:space="preserve"> Perkinsus marinus</t>
    </r>
    <r>
      <rPr>
        <sz val="12"/>
        <color theme="1"/>
        <rFont val="Calibri"/>
        <family val="2"/>
        <scheme val="minor"/>
      </rPr>
      <t xml:space="preserve"> (Pm), </t>
    </r>
    <r>
      <rPr>
        <i/>
        <sz val="12"/>
        <color theme="1"/>
        <rFont val="Calibri"/>
        <family val="2"/>
        <scheme val="minor"/>
      </rPr>
      <t>Haplosporidium nelsoni</t>
    </r>
    <r>
      <rPr>
        <sz val="12"/>
        <color theme="1"/>
        <rFont val="Calibri"/>
        <family val="2"/>
        <scheme val="minor"/>
      </rPr>
      <t xml:space="preserve"> (Hn), and </t>
    </r>
    <r>
      <rPr>
        <i/>
        <sz val="12"/>
        <color theme="1"/>
        <rFont val="Calibri"/>
        <family val="2"/>
        <scheme val="minor"/>
      </rPr>
      <t>Haplosporidium costale</t>
    </r>
    <r>
      <rPr>
        <sz val="12"/>
        <color theme="1"/>
        <rFont val="Calibri"/>
        <family val="2"/>
        <scheme val="minor"/>
      </rPr>
      <t xml:space="preserve"> (Hc).  </t>
    </r>
  </si>
  <si>
    <t xml:space="preserve">Average Ct values above the limit of detection are provided for each sample and pathogen. </t>
  </si>
  <si>
    <t>Dis Aquat Org 151: 111–121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</si>
</sst>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7"/>
      <color theme="1"/>
      <name val="Times New Roman"/>
      <family val="1"/>
    </font>
    <font>
      <sz val="17"/>
      <color theme="1"/>
      <name val="Times New Roman"/>
      <family val="1"/>
    </font>
    <font>
      <sz val="12"/>
      <color theme="1"/>
      <name val="Times New Roman"/>
      <family val="1"/>
    </font>
    <font>
      <i/>
      <u/>
      <sz val="9"/>
      <color theme="1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/>
    <xf numFmtId="0" fontId="22" fillId="0" borderId="0" applyNumberFormat="0" applyFill="0" applyBorder="0" applyAlignment="0" applyProtection="0"/>
  </cellStyleXfs>
  <cellXfs count="186">
    <xf numFmtId="0" fontId="0" fillId="0" borderId="0" xfId="0"/>
    <xf numFmtId="0" fontId="8" fillId="0" borderId="0" xfId="0" applyFont="1"/>
    <xf numFmtId="2" fontId="0" fillId="0" borderId="0" xfId="0" applyNumberFormat="1"/>
    <xf numFmtId="0" fontId="8" fillId="0" borderId="4" xfId="0" applyFont="1" applyBorder="1"/>
    <xf numFmtId="0" fontId="9" fillId="0" borderId="0" xfId="0" applyFont="1"/>
    <xf numFmtId="0" fontId="12" fillId="0" borderId="0" xfId="0" applyFont="1"/>
    <xf numFmtId="0" fontId="13" fillId="0" borderId="0" xfId="0" applyFont="1"/>
    <xf numFmtId="2" fontId="13" fillId="0" borderId="0" xfId="0" applyNumberFormat="1" applyFont="1"/>
    <xf numFmtId="2" fontId="12" fillId="0" borderId="1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0" xfId="0" applyNumberFormat="1" applyFont="1"/>
    <xf numFmtId="0" fontId="12" fillId="0" borderId="4" xfId="0" applyFont="1" applyBorder="1"/>
    <xf numFmtId="2" fontId="13" fillId="0" borderId="8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1" xfId="0" quotePrefix="1" applyNumberFormat="1" applyFont="1" applyBorder="1" applyAlignment="1">
      <alignment horizontal="center"/>
    </xf>
    <xf numFmtId="2" fontId="13" fillId="0" borderId="0" xfId="0" quotePrefix="1" applyNumberFormat="1" applyFont="1" applyAlignment="1">
      <alignment horizontal="center"/>
    </xf>
    <xf numFmtId="2" fontId="13" fillId="0" borderId="8" xfId="0" quotePrefix="1" applyNumberFormat="1" applyFont="1" applyBorder="1" applyAlignment="1">
      <alignment horizontal="center"/>
    </xf>
    <xf numFmtId="2" fontId="13" fillId="0" borderId="9" xfId="0" quotePrefix="1" applyNumberFormat="1" applyFont="1" applyBorder="1" applyAlignment="1">
      <alignment horizontal="center"/>
    </xf>
    <xf numFmtId="2" fontId="13" fillId="0" borderId="10" xfId="0" quotePrefix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2" xfId="0" quotePrefix="1" applyNumberFormat="1" applyFont="1" applyBorder="1" applyAlignment="1">
      <alignment horizontal="center"/>
    </xf>
    <xf numFmtId="2" fontId="14" fillId="0" borderId="0" xfId="0" applyNumberFormat="1" applyFont="1" applyAlignment="1">
      <alignment horizontal="left"/>
    </xf>
    <xf numFmtId="2" fontId="10" fillId="0" borderId="2" xfId="0" applyNumberFormat="1" applyFont="1" applyBorder="1" applyAlignment="1">
      <alignment horizontal="center"/>
    </xf>
    <xf numFmtId="2" fontId="10" fillId="0" borderId="2" xfId="0" quotePrefix="1" applyNumberFormat="1" applyFont="1" applyBorder="1" applyAlignment="1">
      <alignment horizontal="center"/>
    </xf>
    <xf numFmtId="2" fontId="10" fillId="0" borderId="0" xfId="0" quotePrefix="1" applyNumberFormat="1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3" fillId="0" borderId="12" xfId="0" quotePrefix="1" applyNumberFormat="1" applyFont="1" applyBorder="1" applyAlignment="1">
      <alignment horizontal="center"/>
    </xf>
    <xf numFmtId="2" fontId="13" fillId="0" borderId="13" xfId="0" quotePrefix="1" applyNumberFormat="1" applyFont="1" applyBorder="1" applyAlignment="1">
      <alignment horizontal="center"/>
    </xf>
    <xf numFmtId="0" fontId="4" fillId="0" borderId="0" xfId="1" applyFill="1" applyBorder="1"/>
    <xf numFmtId="0" fontId="5" fillId="0" borderId="0" xfId="2" applyFill="1" applyBorder="1"/>
    <xf numFmtId="15" fontId="12" fillId="0" borderId="0" xfId="0" quotePrefix="1" applyNumberFormat="1" applyFont="1"/>
    <xf numFmtId="0" fontId="10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2" fillId="0" borderId="1" xfId="0" quotePrefix="1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12" fillId="0" borderId="9" xfId="0" applyNumberFormat="1" applyFont="1" applyBorder="1"/>
    <xf numFmtId="2" fontId="12" fillId="0" borderId="12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2" fontId="17" fillId="0" borderId="0" xfId="0" applyNumberFormat="1" applyFont="1"/>
    <xf numFmtId="164" fontId="13" fillId="0" borderId="0" xfId="0" applyNumberFormat="1" applyFont="1" applyAlignment="1">
      <alignment horizontal="center"/>
    </xf>
    <xf numFmtId="11" fontId="13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/>
    <xf numFmtId="11" fontId="13" fillId="0" borderId="0" xfId="0" applyNumberFormat="1" applyFont="1"/>
    <xf numFmtId="0" fontId="18" fillId="0" borderId="0" xfId="0" applyFont="1"/>
    <xf numFmtId="0" fontId="10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3" xfId="3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9" fillId="0" borderId="0" xfId="0" applyFont="1"/>
    <xf numFmtId="0" fontId="13" fillId="0" borderId="0" xfId="0" applyFont="1" applyAlignment="1">
      <alignment horizontal="left"/>
    </xf>
    <xf numFmtId="2" fontId="10" fillId="0" borderId="12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/>
    <xf numFmtId="0" fontId="14" fillId="0" borderId="0" xfId="2" applyFont="1" applyFill="1" applyBorder="1"/>
    <xf numFmtId="2" fontId="12" fillId="0" borderId="10" xfId="0" applyNumberFormat="1" applyFont="1" applyBorder="1" applyAlignment="1">
      <alignment horizontal="center"/>
    </xf>
    <xf numFmtId="2" fontId="10" fillId="0" borderId="2" xfId="2" applyNumberFormat="1" applyFont="1" applyFill="1" applyBorder="1" applyAlignment="1">
      <alignment horizontal="center"/>
    </xf>
    <xf numFmtId="2" fontId="12" fillId="0" borderId="11" xfId="0" applyNumberFormat="1" applyFont="1" applyBorder="1"/>
    <xf numFmtId="2" fontId="12" fillId="0" borderId="13" xfId="0" applyNumberFormat="1" applyFont="1" applyBorder="1"/>
    <xf numFmtId="2" fontId="10" fillId="0" borderId="19" xfId="0" applyNumberFormat="1" applyFont="1" applyBorder="1" applyAlignment="1">
      <alignment horizontal="center"/>
    </xf>
    <xf numFmtId="0" fontId="10" fillId="0" borderId="20" xfId="3" applyFont="1" applyFill="1" applyBorder="1" applyAlignment="1">
      <alignment horizontal="center"/>
    </xf>
    <xf numFmtId="2" fontId="10" fillId="0" borderId="19" xfId="0" quotePrefix="1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1" applyFont="1" applyFill="1" applyBorder="1" applyAlignment="1">
      <alignment horizontal="center"/>
    </xf>
    <xf numFmtId="2" fontId="10" fillId="0" borderId="19" xfId="1" applyNumberFormat="1" applyFont="1" applyFill="1" applyBorder="1" applyAlignment="1">
      <alignment horizontal="center"/>
    </xf>
    <xf numFmtId="2" fontId="10" fillId="0" borderId="19" xfId="3" applyNumberFormat="1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2" fontId="10" fillId="0" borderId="23" xfId="0" quotePrefix="1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10" fillId="0" borderId="24" xfId="1" applyFont="1" applyFill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2" fontId="10" fillId="0" borderId="23" xfId="1" applyNumberFormat="1" applyFont="1" applyFill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10" fillId="0" borderId="20" xfId="2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/>
    </xf>
    <xf numFmtId="0" fontId="20" fillId="0" borderId="20" xfId="2" applyFont="1" applyFill="1" applyBorder="1" applyAlignment="1">
      <alignment horizontal="center"/>
    </xf>
    <xf numFmtId="2" fontId="10" fillId="0" borderId="21" xfId="0" quotePrefix="1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13" fillId="0" borderId="24" xfId="0" quotePrefix="1" applyNumberFormat="1" applyFont="1" applyBorder="1" applyAlignment="1">
      <alignment horizontal="center"/>
    </xf>
    <xf numFmtId="2" fontId="13" fillId="0" borderId="23" xfId="0" quotePrefix="1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2" fontId="13" fillId="0" borderId="27" xfId="0" quotePrefix="1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3" fillId="0" borderId="35" xfId="0" quotePrefix="1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3" fillId="0" borderId="0" xfId="0" applyFont="1"/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1" xfId="0" quotePrefix="1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3" fillId="0" borderId="11" xfId="0" quotePrefix="1" applyNumberFormat="1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/>
    <xf numFmtId="2" fontId="12" fillId="0" borderId="41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wrapText="1"/>
    </xf>
    <xf numFmtId="2" fontId="12" fillId="0" borderId="43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2" fontId="12" fillId="0" borderId="36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2" fontId="15" fillId="0" borderId="31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5" applyFont="1" applyAlignment="1">
      <alignment horizontal="center" vertical="center" shrinkToFit="1"/>
    </xf>
    <xf numFmtId="0" fontId="27" fillId="0" borderId="0" xfId="0" applyFont="1"/>
  </cellXfs>
  <cellStyles count="6">
    <cellStyle name="Gut" xfId="1" builtinId="26"/>
    <cellStyle name="Link" xfId="5" builtinId="8"/>
    <cellStyle name="Neutral" xfId="3" builtinId="28"/>
    <cellStyle name="Normal 2" xfId="4" xr:uid="{00000000-0005-0000-0000-000004000000}"/>
    <cellStyle name="Schlecht" xfId="2" builtinId="27"/>
    <cellStyle name="Standard" xfId="0" builtinId="0"/>
  </cellStyles>
  <dxfs count="13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dao0369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6090-9425-D34E-BE7E-B2DB990F3FBC}">
  <dimension ref="A1:H3"/>
  <sheetViews>
    <sheetView tabSelected="1" zoomScale="120" zoomScaleNormal="120" workbookViewId="0">
      <selection activeCell="C6" sqref="C6"/>
    </sheetView>
  </sheetViews>
  <sheetFormatPr baseColWidth="10" defaultRowHeight="22" x14ac:dyDescent="0.25"/>
  <cols>
    <col min="1" max="16384" width="10.83203125" style="181"/>
  </cols>
  <sheetData>
    <row r="1" spans="1:8" ht="37" customHeight="1" x14ac:dyDescent="0.25">
      <c r="A1" s="180" t="s">
        <v>45</v>
      </c>
      <c r="B1" s="180"/>
      <c r="C1" s="180"/>
      <c r="D1" s="180"/>
      <c r="E1" s="180"/>
      <c r="F1" s="180"/>
      <c r="G1" s="180"/>
      <c r="H1" s="180"/>
    </row>
    <row r="2" spans="1:8" s="183" customFormat="1" ht="26" customHeight="1" x14ac:dyDescent="0.2">
      <c r="A2" s="182" t="s">
        <v>49</v>
      </c>
      <c r="B2" s="182"/>
      <c r="C2" s="182"/>
      <c r="D2" s="182"/>
      <c r="E2" s="182"/>
      <c r="F2" s="182"/>
      <c r="G2" s="182"/>
      <c r="H2" s="182"/>
    </row>
    <row r="3" spans="1:8" s="185" customFormat="1" ht="23" customHeight="1" x14ac:dyDescent="0.15">
      <c r="A3" s="184" t="s">
        <v>46</v>
      </c>
      <c r="B3" s="184"/>
      <c r="C3" s="184"/>
      <c r="D3" s="184"/>
      <c r="E3" s="184"/>
      <c r="F3" s="184"/>
      <c r="G3" s="184"/>
      <c r="H3" s="184"/>
    </row>
  </sheetData>
  <mergeCells count="3">
    <mergeCell ref="A1:H1"/>
    <mergeCell ref="A2:H2"/>
    <mergeCell ref="A3:H3"/>
  </mergeCells>
  <hyperlinks>
    <hyperlink ref="A3" r:id="rId1" xr:uid="{85D5CDB3-8C28-E84C-9E06-39347E6FB4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0"/>
  <sheetViews>
    <sheetView zoomScaleNormal="100" workbookViewId="0">
      <selection activeCell="C6" sqref="C6:G6"/>
    </sheetView>
  </sheetViews>
  <sheetFormatPr baseColWidth="10" defaultColWidth="8.83203125" defaultRowHeight="16" x14ac:dyDescent="0.2"/>
  <cols>
    <col min="1" max="1" width="10.6640625" style="6" customWidth="1"/>
    <col min="2" max="2" width="6.83203125" style="6" customWidth="1"/>
    <col min="3" max="3" width="7.5" style="6" customWidth="1"/>
    <col min="4" max="4" width="6.83203125" style="7" customWidth="1"/>
    <col min="5" max="5" width="7.5" style="7" customWidth="1"/>
    <col min="6" max="6" width="6.83203125" style="7" customWidth="1"/>
    <col min="7" max="7" width="7.5" style="7" customWidth="1"/>
    <col min="8" max="9" width="6.83203125" style="7" customWidth="1"/>
    <col min="10" max="10" width="6.83203125" style="6" customWidth="1"/>
    <col min="11" max="13" width="6.83203125" style="7" customWidth="1"/>
    <col min="14" max="16" width="7.6640625" style="7" customWidth="1"/>
    <col min="17" max="17" width="6.83203125" style="7" customWidth="1"/>
    <col min="18" max="20" width="8.83203125" style="7"/>
    <col min="21" max="21" width="123.5" style="6" bestFit="1" customWidth="1"/>
    <col min="22" max="16384" width="8.83203125" style="6"/>
  </cols>
  <sheetData>
    <row r="1" spans="1:21" s="5" customFormat="1" x14ac:dyDescent="0.2">
      <c r="A1" s="130" t="s">
        <v>44</v>
      </c>
      <c r="B1" s="6"/>
      <c r="C1" s="6"/>
      <c r="D1" s="7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6"/>
    </row>
    <row r="2" spans="1:21" s="5" customFormat="1" x14ac:dyDescent="0.2">
      <c r="A2" s="146" t="s">
        <v>47</v>
      </c>
      <c r="B2" s="6"/>
      <c r="C2" s="6"/>
      <c r="D2" s="7"/>
      <c r="E2" s="7"/>
      <c r="F2" s="7"/>
      <c r="G2" s="7"/>
      <c r="H2" s="7"/>
      <c r="I2" s="7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6"/>
    </row>
    <row r="3" spans="1:21" s="5" customFormat="1" x14ac:dyDescent="0.2">
      <c r="A3" s="130" t="s">
        <v>30</v>
      </c>
      <c r="B3" s="6"/>
      <c r="C3" s="6"/>
      <c r="D3" s="7"/>
      <c r="E3" s="7"/>
      <c r="F3" s="7"/>
      <c r="G3" s="7"/>
      <c r="H3" s="7"/>
      <c r="I3" s="7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6"/>
    </row>
    <row r="4" spans="1:21" ht="17" thickBot="1" x14ac:dyDescent="0.25">
      <c r="A4" s="6" t="s">
        <v>31</v>
      </c>
    </row>
    <row r="5" spans="1:21" s="5" customFormat="1" x14ac:dyDescent="0.2">
      <c r="A5" s="157" t="s">
        <v>0</v>
      </c>
      <c r="B5" s="156" t="s">
        <v>22</v>
      </c>
      <c r="C5" s="154"/>
      <c r="D5" s="153" t="s">
        <v>15</v>
      </c>
      <c r="E5" s="154"/>
      <c r="F5" s="153" t="s">
        <v>16</v>
      </c>
      <c r="G5" s="155"/>
      <c r="H5" s="159" t="s">
        <v>3</v>
      </c>
      <c r="I5" s="160"/>
      <c r="J5" s="161" t="s">
        <v>4</v>
      </c>
      <c r="K5" s="162"/>
      <c r="L5" s="163" t="s">
        <v>5</v>
      </c>
      <c r="M5" s="164"/>
      <c r="N5" s="122" t="s">
        <v>3</v>
      </c>
      <c r="O5" s="123" t="s">
        <v>4</v>
      </c>
      <c r="P5" s="124" t="s">
        <v>5</v>
      </c>
      <c r="Q5" s="11"/>
    </row>
    <row r="6" spans="1:21" s="12" customFormat="1" ht="17" thickBot="1" x14ac:dyDescent="0.25">
      <c r="A6" s="158"/>
      <c r="B6" s="147" t="s">
        <v>41</v>
      </c>
      <c r="C6" s="148" t="s">
        <v>42</v>
      </c>
      <c r="D6" s="147" t="s">
        <v>41</v>
      </c>
      <c r="E6" s="148" t="s">
        <v>42</v>
      </c>
      <c r="F6" s="147" t="s">
        <v>41</v>
      </c>
      <c r="G6" s="148" t="s">
        <v>42</v>
      </c>
      <c r="H6" s="125" t="s">
        <v>20</v>
      </c>
      <c r="I6" s="126" t="s">
        <v>19</v>
      </c>
      <c r="J6" s="127" t="s">
        <v>20</v>
      </c>
      <c r="K6" s="127" t="s">
        <v>19</v>
      </c>
      <c r="L6" s="128" t="s">
        <v>20</v>
      </c>
      <c r="M6" s="129" t="s">
        <v>19</v>
      </c>
      <c r="N6" s="150" t="s">
        <v>21</v>
      </c>
      <c r="O6" s="151"/>
      <c r="P6" s="152"/>
      <c r="Q6" s="11"/>
      <c r="R6" s="5"/>
      <c r="S6" s="5"/>
      <c r="T6" s="5"/>
      <c r="U6" s="5"/>
    </row>
    <row r="7" spans="1:21" x14ac:dyDescent="0.2">
      <c r="A7" s="104">
        <v>1</v>
      </c>
      <c r="B7" s="111">
        <v>34.556840346437902</v>
      </c>
      <c r="C7" s="23">
        <v>36.85</v>
      </c>
      <c r="D7" s="16" t="s">
        <v>14</v>
      </c>
      <c r="E7" s="24" t="s">
        <v>14</v>
      </c>
      <c r="F7" s="16" t="s">
        <v>14</v>
      </c>
      <c r="G7" s="112" t="s">
        <v>14</v>
      </c>
      <c r="H7" s="111">
        <f>AVERAGE(B7:C7)</f>
        <v>35.703420173218952</v>
      </c>
      <c r="I7" s="23">
        <f>STDEV(B7:C7)</f>
        <v>1.6215087413771547</v>
      </c>
      <c r="J7" s="17" t="s">
        <v>14</v>
      </c>
      <c r="K7" s="17" t="s">
        <v>14</v>
      </c>
      <c r="L7" s="16" t="s">
        <v>14</v>
      </c>
      <c r="M7" s="112" t="s">
        <v>14</v>
      </c>
      <c r="N7" s="111">
        <f>(I7/H7)*100</f>
        <v>4.5416061920965332</v>
      </c>
      <c r="O7" s="17" t="s">
        <v>14</v>
      </c>
      <c r="P7" s="112" t="s">
        <v>14</v>
      </c>
    </row>
    <row r="8" spans="1:21" x14ac:dyDescent="0.2">
      <c r="A8" s="104">
        <v>2</v>
      </c>
      <c r="B8" s="111">
        <v>34.654214574354803</v>
      </c>
      <c r="C8" s="24" t="s">
        <v>14</v>
      </c>
      <c r="D8" s="21">
        <v>21.6578693736631</v>
      </c>
      <c r="E8" s="23">
        <v>20.87</v>
      </c>
      <c r="F8" s="16" t="s">
        <v>14</v>
      </c>
      <c r="G8" s="112" t="s">
        <v>14</v>
      </c>
      <c r="H8" s="111" t="s">
        <v>14</v>
      </c>
      <c r="I8" s="23" t="s">
        <v>14</v>
      </c>
      <c r="J8" s="22">
        <f>AVERAGE(D8:E8)</f>
        <v>21.263934686831551</v>
      </c>
      <c r="K8" s="22">
        <f>STDEV(D8:E8)</f>
        <v>0.55710777680637547</v>
      </c>
      <c r="L8" s="16" t="s">
        <v>14</v>
      </c>
      <c r="M8" s="112" t="s">
        <v>14</v>
      </c>
      <c r="N8" s="113" t="s">
        <v>14</v>
      </c>
      <c r="O8" s="22">
        <f>100*(K8/J8)</f>
        <v>2.6199656131909785</v>
      </c>
      <c r="P8" s="112" t="s">
        <v>14</v>
      </c>
    </row>
    <row r="9" spans="1:21" x14ac:dyDescent="0.2">
      <c r="A9" s="104">
        <v>3</v>
      </c>
      <c r="B9" s="113" t="s">
        <v>14</v>
      </c>
      <c r="C9" s="24" t="s">
        <v>14</v>
      </c>
      <c r="D9" s="21">
        <v>20.336208184068401</v>
      </c>
      <c r="E9" s="23">
        <v>19.55</v>
      </c>
      <c r="F9" s="16" t="s">
        <v>14</v>
      </c>
      <c r="G9" s="112" t="s">
        <v>14</v>
      </c>
      <c r="H9" s="113" t="s">
        <v>14</v>
      </c>
      <c r="I9" s="24" t="s">
        <v>14</v>
      </c>
      <c r="J9" s="22">
        <f>AVERAGE(D9:E9)</f>
        <v>19.943104092034201</v>
      </c>
      <c r="K9" s="22">
        <f>STDEV(D9:E9)</f>
        <v>0.55593313837912695</v>
      </c>
      <c r="L9" s="16" t="s">
        <v>14</v>
      </c>
      <c r="M9" s="112" t="s">
        <v>14</v>
      </c>
      <c r="N9" s="113" t="s">
        <v>14</v>
      </c>
      <c r="O9" s="22">
        <f>100*(K9/J9)</f>
        <v>2.7875958316899188</v>
      </c>
      <c r="P9" s="112" t="s">
        <v>14</v>
      </c>
      <c r="U9" s="36"/>
    </row>
    <row r="10" spans="1:21" x14ac:dyDescent="0.2">
      <c r="A10" s="104">
        <v>4</v>
      </c>
      <c r="B10" s="113" t="s">
        <v>14</v>
      </c>
      <c r="C10" s="24" t="s">
        <v>14</v>
      </c>
      <c r="D10" s="16" t="s">
        <v>14</v>
      </c>
      <c r="E10" s="24" t="s">
        <v>14</v>
      </c>
      <c r="F10" s="16" t="s">
        <v>14</v>
      </c>
      <c r="G10" s="112" t="s">
        <v>14</v>
      </c>
      <c r="H10" s="113" t="s">
        <v>14</v>
      </c>
      <c r="I10" s="24" t="s">
        <v>14</v>
      </c>
      <c r="J10" s="17" t="s">
        <v>14</v>
      </c>
      <c r="K10" s="17" t="s">
        <v>14</v>
      </c>
      <c r="L10" s="16" t="s">
        <v>14</v>
      </c>
      <c r="M10" s="112" t="s">
        <v>14</v>
      </c>
      <c r="N10" s="113" t="s">
        <v>14</v>
      </c>
      <c r="O10" s="17" t="s">
        <v>14</v>
      </c>
      <c r="P10" s="112" t="s">
        <v>14</v>
      </c>
      <c r="U10" s="37"/>
    </row>
    <row r="11" spans="1:21" x14ac:dyDescent="0.2">
      <c r="A11" s="104">
        <v>5</v>
      </c>
      <c r="B11" s="113" t="s">
        <v>14</v>
      </c>
      <c r="C11" s="24" t="s">
        <v>14</v>
      </c>
      <c r="D11" s="16" t="s">
        <v>14</v>
      </c>
      <c r="E11" s="24" t="s">
        <v>14</v>
      </c>
      <c r="F11" s="16" t="s">
        <v>14</v>
      </c>
      <c r="G11" s="112" t="s">
        <v>14</v>
      </c>
      <c r="H11" s="113" t="s">
        <v>14</v>
      </c>
      <c r="I11" s="24" t="s">
        <v>14</v>
      </c>
      <c r="J11" s="17" t="s">
        <v>14</v>
      </c>
      <c r="K11" s="17" t="s">
        <v>14</v>
      </c>
      <c r="L11" s="16" t="s">
        <v>14</v>
      </c>
      <c r="M11" s="112" t="s">
        <v>14</v>
      </c>
      <c r="N11" s="113" t="s">
        <v>14</v>
      </c>
      <c r="O11" s="17" t="s">
        <v>14</v>
      </c>
      <c r="P11" s="112" t="s">
        <v>14</v>
      </c>
    </row>
    <row r="12" spans="1:21" x14ac:dyDescent="0.2">
      <c r="A12" s="104">
        <v>6</v>
      </c>
      <c r="B12" s="111">
        <v>23.098114253577702</v>
      </c>
      <c r="C12" s="23">
        <v>24.11</v>
      </c>
      <c r="D12" s="21">
        <v>21.688191221941601</v>
      </c>
      <c r="E12" s="23">
        <v>21.36</v>
      </c>
      <c r="F12" s="16" t="s">
        <v>14</v>
      </c>
      <c r="G12" s="112" t="s">
        <v>14</v>
      </c>
      <c r="H12" s="111">
        <f t="shared" ref="H12:H17" si="0">AVERAGE(B12:C12)</f>
        <v>23.604057126788852</v>
      </c>
      <c r="I12" s="23">
        <f t="shared" ref="I12:I17" si="1">STDEV(B12:C12)</f>
        <v>0.71551127308121798</v>
      </c>
      <c r="J12" s="22">
        <f>AVERAGE(D12:E12)</f>
        <v>21.5240956109708</v>
      </c>
      <c r="K12" s="22">
        <f>STDEV(D12:E12)</f>
        <v>0.23206623856080563</v>
      </c>
      <c r="L12" s="16" t="s">
        <v>14</v>
      </c>
      <c r="M12" s="112" t="s">
        <v>14</v>
      </c>
      <c r="N12" s="111">
        <f t="shared" ref="N12:N17" si="2">(I12/H12)*100</f>
        <v>3.0313063099189241</v>
      </c>
      <c r="O12" s="22">
        <f>100*(K12/J12)</f>
        <v>1.0781695210577016</v>
      </c>
      <c r="P12" s="112" t="s">
        <v>14</v>
      </c>
    </row>
    <row r="13" spans="1:21" x14ac:dyDescent="0.2">
      <c r="A13" s="104">
        <v>7</v>
      </c>
      <c r="B13" s="111">
        <v>20.343431450000001</v>
      </c>
      <c r="C13" s="23">
        <v>20.99</v>
      </c>
      <c r="D13" s="21">
        <v>19.529678348376901</v>
      </c>
      <c r="E13" s="23">
        <v>19.14</v>
      </c>
      <c r="F13" s="16" t="s">
        <v>14</v>
      </c>
      <c r="G13" s="112" t="s">
        <v>14</v>
      </c>
      <c r="H13" s="111">
        <f t="shared" si="0"/>
        <v>20.666715725</v>
      </c>
      <c r="I13" s="23">
        <f t="shared" si="1"/>
        <v>0.45719300620695175</v>
      </c>
      <c r="J13" s="22">
        <f>AVERAGE(D13:E13)</f>
        <v>19.334839174188453</v>
      </c>
      <c r="K13" s="22">
        <f>STDEV(D13:E13)</f>
        <v>0.2755442026188803</v>
      </c>
      <c r="L13" s="16" t="s">
        <v>14</v>
      </c>
      <c r="M13" s="112" t="s">
        <v>14</v>
      </c>
      <c r="N13" s="111">
        <f t="shared" si="2"/>
        <v>2.2122189722380368</v>
      </c>
      <c r="O13" s="22">
        <f>100*(K13/J13)</f>
        <v>1.4251176342171246</v>
      </c>
      <c r="P13" s="112" t="s">
        <v>14</v>
      </c>
      <c r="U13" s="38"/>
    </row>
    <row r="14" spans="1:21" x14ac:dyDescent="0.2">
      <c r="A14" s="104">
        <v>8</v>
      </c>
      <c r="B14" s="111">
        <v>29.143956986968899</v>
      </c>
      <c r="C14" s="23">
        <v>30.34</v>
      </c>
      <c r="D14" s="21">
        <v>17.638116526329899</v>
      </c>
      <c r="E14" s="23">
        <v>16.350000000000001</v>
      </c>
      <c r="F14" s="16" t="s">
        <v>14</v>
      </c>
      <c r="G14" s="112" t="s">
        <v>14</v>
      </c>
      <c r="H14" s="111">
        <f t="shared" si="0"/>
        <v>29.741978493484449</v>
      </c>
      <c r="I14" s="23">
        <f t="shared" si="1"/>
        <v>0.84573012510508172</v>
      </c>
      <c r="J14" s="22">
        <f>AVERAGE(D14:E14)</f>
        <v>16.994058263164952</v>
      </c>
      <c r="K14" s="22">
        <f>STDEV(D14:E14)</f>
        <v>0.91083593072633051</v>
      </c>
      <c r="L14" s="16" t="s">
        <v>14</v>
      </c>
      <c r="M14" s="112" t="s">
        <v>14</v>
      </c>
      <c r="N14" s="111">
        <f t="shared" si="2"/>
        <v>2.8435570461136441</v>
      </c>
      <c r="O14" s="22">
        <f>100*(K14/J14)</f>
        <v>5.359731716941269</v>
      </c>
      <c r="P14" s="112" t="s">
        <v>14</v>
      </c>
      <c r="U14" s="5"/>
    </row>
    <row r="15" spans="1:21" x14ac:dyDescent="0.2">
      <c r="A15" s="104">
        <v>9</v>
      </c>
      <c r="B15" s="111">
        <v>22.474523643099399</v>
      </c>
      <c r="C15" s="23">
        <v>21.62</v>
      </c>
      <c r="D15" s="21">
        <v>26.530562410399501</v>
      </c>
      <c r="E15" s="23">
        <v>24.79</v>
      </c>
      <c r="F15" s="16" t="s">
        <v>14</v>
      </c>
      <c r="G15" s="112" t="s">
        <v>14</v>
      </c>
      <c r="H15" s="111">
        <f t="shared" si="0"/>
        <v>22.0472618215497</v>
      </c>
      <c r="I15" s="23">
        <f t="shared" si="1"/>
        <v>0.60423946271981754</v>
      </c>
      <c r="J15" s="22">
        <f>AVERAGE(D15:E15)</f>
        <v>25.660281205199752</v>
      </c>
      <c r="K15" s="22">
        <f>STDEV(D15:E15)</f>
        <v>1.2307634834718901</v>
      </c>
      <c r="L15" s="16" t="s">
        <v>14</v>
      </c>
      <c r="M15" s="112" t="s">
        <v>14</v>
      </c>
      <c r="N15" s="111">
        <f t="shared" si="2"/>
        <v>2.74065535942978</v>
      </c>
      <c r="O15" s="22">
        <f>100*(K15/J15)</f>
        <v>4.7963756656824579</v>
      </c>
      <c r="P15" s="112" t="s">
        <v>14</v>
      </c>
    </row>
    <row r="16" spans="1:21" x14ac:dyDescent="0.2">
      <c r="A16" s="104">
        <v>10</v>
      </c>
      <c r="B16" s="111">
        <v>30.761404429196499</v>
      </c>
      <c r="C16" s="23">
        <v>31.51</v>
      </c>
      <c r="D16" s="21">
        <v>23.510692929431301</v>
      </c>
      <c r="E16" s="23">
        <v>22.01</v>
      </c>
      <c r="F16" s="16" t="s">
        <v>14</v>
      </c>
      <c r="G16" s="112" t="s">
        <v>14</v>
      </c>
      <c r="H16" s="111">
        <f t="shared" si="0"/>
        <v>31.13570221459825</v>
      </c>
      <c r="I16" s="23">
        <f t="shared" si="1"/>
        <v>0.52933700448137067</v>
      </c>
      <c r="J16" s="22">
        <f>AVERAGE(D16:E16)</f>
        <v>22.760346464715653</v>
      </c>
      <c r="K16" s="22">
        <f>STDEV(D16:E16)</f>
        <v>1.0611501468795765</v>
      </c>
      <c r="L16" s="16" t="s">
        <v>14</v>
      </c>
      <c r="M16" s="112" t="s">
        <v>14</v>
      </c>
      <c r="N16" s="111">
        <f t="shared" si="2"/>
        <v>1.7000965670630876</v>
      </c>
      <c r="O16" s="22">
        <f>100*(K16/J16)</f>
        <v>4.6622758951610432</v>
      </c>
      <c r="P16" s="112" t="s">
        <v>14</v>
      </c>
    </row>
    <row r="17" spans="1:21" x14ac:dyDescent="0.2">
      <c r="A17" s="104">
        <v>11</v>
      </c>
      <c r="B17" s="111">
        <v>25.826576697598401</v>
      </c>
      <c r="C17" s="23">
        <v>26.12</v>
      </c>
      <c r="D17" s="16" t="s">
        <v>14</v>
      </c>
      <c r="E17" s="24" t="s">
        <v>14</v>
      </c>
      <c r="F17" s="16" t="s">
        <v>14</v>
      </c>
      <c r="G17" s="112" t="s">
        <v>14</v>
      </c>
      <c r="H17" s="111">
        <f t="shared" si="0"/>
        <v>25.973288348799201</v>
      </c>
      <c r="I17" s="23">
        <f t="shared" si="1"/>
        <v>0.207481606886322</v>
      </c>
      <c r="J17" s="17" t="s">
        <v>14</v>
      </c>
      <c r="K17" s="17" t="s">
        <v>14</v>
      </c>
      <c r="L17" s="16" t="s">
        <v>14</v>
      </c>
      <c r="M17" s="112" t="s">
        <v>14</v>
      </c>
      <c r="N17" s="111">
        <f t="shared" si="2"/>
        <v>0.7988268720541668</v>
      </c>
      <c r="O17" s="17" t="s">
        <v>14</v>
      </c>
      <c r="P17" s="112" t="s">
        <v>14</v>
      </c>
    </row>
    <row r="18" spans="1:21" x14ac:dyDescent="0.2">
      <c r="A18" s="104">
        <v>12</v>
      </c>
      <c r="B18" s="113" t="s">
        <v>14</v>
      </c>
      <c r="C18" s="24" t="s">
        <v>14</v>
      </c>
      <c r="D18" s="16" t="s">
        <v>14</v>
      </c>
      <c r="E18" s="24" t="s">
        <v>14</v>
      </c>
      <c r="F18" s="21">
        <v>29.6378988013353</v>
      </c>
      <c r="G18" s="114">
        <v>29.46</v>
      </c>
      <c r="H18" s="113" t="s">
        <v>14</v>
      </c>
      <c r="I18" s="24" t="s">
        <v>14</v>
      </c>
      <c r="J18" s="17" t="s">
        <v>14</v>
      </c>
      <c r="K18" s="17" t="s">
        <v>14</v>
      </c>
      <c r="L18" s="21">
        <f>AVERAGE(F18:G18)</f>
        <v>29.548949400667652</v>
      </c>
      <c r="M18" s="114">
        <f>STDEV(F18:G18)</f>
        <v>0.12579344878914861</v>
      </c>
      <c r="N18" s="113" t="s">
        <v>14</v>
      </c>
      <c r="O18" s="17" t="s">
        <v>14</v>
      </c>
      <c r="P18" s="114">
        <f>(M18/L18)*100</f>
        <v>0.42571208567674607</v>
      </c>
      <c r="U18" s="4"/>
    </row>
    <row r="19" spans="1:21" x14ac:dyDescent="0.2">
      <c r="A19" s="104">
        <v>13</v>
      </c>
      <c r="B19" s="113" t="s">
        <v>14</v>
      </c>
      <c r="C19" s="24" t="s">
        <v>14</v>
      </c>
      <c r="D19" s="16" t="s">
        <v>14</v>
      </c>
      <c r="E19" s="24" t="s">
        <v>14</v>
      </c>
      <c r="F19" s="21">
        <v>29.603168165730501</v>
      </c>
      <c r="G19" s="114">
        <v>31.61</v>
      </c>
      <c r="H19" s="113" t="s">
        <v>14</v>
      </c>
      <c r="I19" s="24" t="s">
        <v>14</v>
      </c>
      <c r="J19" s="17" t="s">
        <v>14</v>
      </c>
      <c r="K19" s="17" t="s">
        <v>14</v>
      </c>
      <c r="L19" s="21">
        <f>AVERAGE(F19:G19)</f>
        <v>30.60658408286525</v>
      </c>
      <c r="M19" s="114">
        <f>STDEV(F19:G19)</f>
        <v>1.4190443987129997</v>
      </c>
      <c r="N19" s="113" t="s">
        <v>14</v>
      </c>
      <c r="O19" s="17" t="s">
        <v>14</v>
      </c>
      <c r="P19" s="114">
        <f>(M19/L19)*100</f>
        <v>4.6364023991407644</v>
      </c>
      <c r="U19" s="4"/>
    </row>
    <row r="20" spans="1:21" x14ac:dyDescent="0.2">
      <c r="A20" s="104">
        <v>14</v>
      </c>
      <c r="B20" s="113" t="s">
        <v>14</v>
      </c>
      <c r="C20" s="24" t="s">
        <v>14</v>
      </c>
      <c r="D20" s="16" t="s">
        <v>14</v>
      </c>
      <c r="E20" s="24" t="s">
        <v>14</v>
      </c>
      <c r="F20" s="21">
        <v>31.778257155976402</v>
      </c>
      <c r="G20" s="114">
        <v>33.229999999999997</v>
      </c>
      <c r="H20" s="113" t="s">
        <v>14</v>
      </c>
      <c r="I20" s="24" t="s">
        <v>14</v>
      </c>
      <c r="J20" s="17" t="s">
        <v>14</v>
      </c>
      <c r="K20" s="17" t="s">
        <v>14</v>
      </c>
      <c r="L20" s="21">
        <f>AVERAGE(F20:G20)</f>
        <v>32.504128577988197</v>
      </c>
      <c r="M20" s="114">
        <f>STDEV(F20:G20)</f>
        <v>1.0265372095481287</v>
      </c>
      <c r="N20" s="113" t="s">
        <v>14</v>
      </c>
      <c r="O20" s="17" t="s">
        <v>14</v>
      </c>
      <c r="P20" s="114">
        <f>(M20/L20)*100</f>
        <v>3.1581748364215492</v>
      </c>
    </row>
    <row r="21" spans="1:21" x14ac:dyDescent="0.2">
      <c r="A21" s="104">
        <v>15</v>
      </c>
      <c r="B21" s="111">
        <v>35.128193010517798</v>
      </c>
      <c r="C21" s="23">
        <v>36.119999999999997</v>
      </c>
      <c r="D21" s="16" t="s">
        <v>14</v>
      </c>
      <c r="E21" s="24" t="s">
        <v>14</v>
      </c>
      <c r="F21" s="21">
        <v>24.318785700163001</v>
      </c>
      <c r="G21" s="114">
        <v>23.59</v>
      </c>
      <c r="H21" s="111">
        <f>AVERAGE(B21:C21)</f>
        <v>35.624096505258898</v>
      </c>
      <c r="I21" s="23">
        <f>STDEV(B21:C21)</f>
        <v>0.70131344789107819</v>
      </c>
      <c r="J21" s="17" t="s">
        <v>14</v>
      </c>
      <c r="K21" s="17" t="s">
        <v>14</v>
      </c>
      <c r="L21" s="21">
        <f>AVERAGE(F21:G21)</f>
        <v>23.954392850081501</v>
      </c>
      <c r="M21" s="114">
        <f>STDEV(F21:G21)</f>
        <v>0.51532931061704446</v>
      </c>
      <c r="N21" s="111">
        <f>(I21/H21)*100</f>
        <v>1.9686490793880174</v>
      </c>
      <c r="O21" s="17" t="s">
        <v>14</v>
      </c>
      <c r="P21" s="114">
        <f>(M21/L21)*100</f>
        <v>2.1512935595664291</v>
      </c>
    </row>
    <row r="22" spans="1:21" x14ac:dyDescent="0.2">
      <c r="A22" s="104">
        <v>16</v>
      </c>
      <c r="B22" s="113" t="s">
        <v>14</v>
      </c>
      <c r="C22" s="24" t="s">
        <v>14</v>
      </c>
      <c r="D22" s="16" t="s">
        <v>14</v>
      </c>
      <c r="E22" s="24" t="s">
        <v>14</v>
      </c>
      <c r="F22" s="16" t="s">
        <v>14</v>
      </c>
      <c r="G22" s="112" t="s">
        <v>14</v>
      </c>
      <c r="H22" s="113" t="s">
        <v>14</v>
      </c>
      <c r="I22" s="24" t="s">
        <v>14</v>
      </c>
      <c r="J22" s="17" t="s">
        <v>14</v>
      </c>
      <c r="K22" s="17" t="s">
        <v>14</v>
      </c>
      <c r="L22" s="16" t="s">
        <v>14</v>
      </c>
      <c r="M22" s="112" t="s">
        <v>14</v>
      </c>
      <c r="N22" s="113" t="s">
        <v>14</v>
      </c>
      <c r="O22" s="17" t="s">
        <v>14</v>
      </c>
      <c r="P22" s="114"/>
    </row>
    <row r="23" spans="1:21" x14ac:dyDescent="0.2">
      <c r="A23" s="104">
        <v>17</v>
      </c>
      <c r="B23" s="113" t="s">
        <v>14</v>
      </c>
      <c r="C23" s="24" t="s">
        <v>14</v>
      </c>
      <c r="D23" s="16" t="s">
        <v>14</v>
      </c>
      <c r="E23" s="24" t="s">
        <v>14</v>
      </c>
      <c r="F23" s="21">
        <v>29.220929850753599</v>
      </c>
      <c r="G23" s="114">
        <v>28.69</v>
      </c>
      <c r="H23" s="113" t="s">
        <v>14</v>
      </c>
      <c r="I23" s="24" t="s">
        <v>14</v>
      </c>
      <c r="J23" s="17" t="s">
        <v>14</v>
      </c>
      <c r="K23" s="17" t="s">
        <v>14</v>
      </c>
      <c r="L23" s="21">
        <f>AVERAGE(F23:G23)</f>
        <v>28.955464925376802</v>
      </c>
      <c r="M23" s="114">
        <f>STDEV(F23:G23)</f>
        <v>0.37542409780223057</v>
      </c>
      <c r="N23" s="113" t="s">
        <v>14</v>
      </c>
      <c r="O23" s="17" t="s">
        <v>14</v>
      </c>
      <c r="P23" s="114">
        <f>(M23/L23)*100</f>
        <v>1.2965569669482526</v>
      </c>
    </row>
    <row r="24" spans="1:21" x14ac:dyDescent="0.2">
      <c r="A24" s="104">
        <v>18</v>
      </c>
      <c r="B24" s="111">
        <v>35.001298929263797</v>
      </c>
      <c r="C24" s="23">
        <v>36.99</v>
      </c>
      <c r="D24" s="16" t="s">
        <v>14</v>
      </c>
      <c r="E24" s="24" t="s">
        <v>14</v>
      </c>
      <c r="F24" s="16" t="s">
        <v>14</v>
      </c>
      <c r="G24" s="112" t="s">
        <v>14</v>
      </c>
      <c r="H24" s="111">
        <f>AVERAGE(B24:C24)</f>
        <v>35.995649464631896</v>
      </c>
      <c r="I24" s="23">
        <f>STDEV(B24:C24)</f>
        <v>1.4062240128705186</v>
      </c>
      <c r="J24" s="17" t="s">
        <v>14</v>
      </c>
      <c r="K24" s="17" t="s">
        <v>14</v>
      </c>
      <c r="L24" s="16" t="s">
        <v>14</v>
      </c>
      <c r="M24" s="112" t="s">
        <v>14</v>
      </c>
      <c r="N24" s="111">
        <f>(I24/H24)*100</f>
        <v>3.9066499251589462</v>
      </c>
      <c r="O24" s="17" t="s">
        <v>14</v>
      </c>
      <c r="P24" s="112" t="s">
        <v>14</v>
      </c>
    </row>
    <row r="25" spans="1:21" x14ac:dyDescent="0.2">
      <c r="A25" s="104">
        <v>19</v>
      </c>
      <c r="B25" s="113" t="s">
        <v>14</v>
      </c>
      <c r="C25" s="24" t="s">
        <v>14</v>
      </c>
      <c r="D25" s="16" t="s">
        <v>14</v>
      </c>
      <c r="E25" s="24" t="s">
        <v>14</v>
      </c>
      <c r="F25" s="16" t="s">
        <v>14</v>
      </c>
      <c r="G25" s="112" t="s">
        <v>14</v>
      </c>
      <c r="H25" s="113" t="s">
        <v>14</v>
      </c>
      <c r="I25" s="24" t="s">
        <v>14</v>
      </c>
      <c r="J25" s="17" t="s">
        <v>14</v>
      </c>
      <c r="K25" s="17" t="s">
        <v>14</v>
      </c>
      <c r="L25" s="16" t="s">
        <v>14</v>
      </c>
      <c r="M25" s="112" t="s">
        <v>14</v>
      </c>
      <c r="N25" s="113" t="s">
        <v>14</v>
      </c>
      <c r="O25" s="17" t="s">
        <v>14</v>
      </c>
      <c r="P25" s="112" t="s">
        <v>14</v>
      </c>
    </row>
    <row r="26" spans="1:21" x14ac:dyDescent="0.2">
      <c r="A26" s="106">
        <v>20</v>
      </c>
      <c r="B26" s="111">
        <v>33.788695972115299</v>
      </c>
      <c r="C26" s="23">
        <v>32.950000000000003</v>
      </c>
      <c r="D26" s="21">
        <v>22.991435734478902</v>
      </c>
      <c r="E26" s="23">
        <v>20.21</v>
      </c>
      <c r="F26" s="16" t="s">
        <v>14</v>
      </c>
      <c r="G26" s="112" t="s">
        <v>14</v>
      </c>
      <c r="H26" s="111">
        <f>AVERAGE(B26:C26)</f>
        <v>33.369347986057647</v>
      </c>
      <c r="I26" s="23">
        <f>STDEV(B26:C26)</f>
        <v>0.59304760923656952</v>
      </c>
      <c r="J26" s="22">
        <f>AVERAGE(D26:E26)</f>
        <v>21.600717867239453</v>
      </c>
      <c r="K26" s="22">
        <f>STDEV(D26:E26)</f>
        <v>1.9667720692846162</v>
      </c>
      <c r="L26" s="16" t="s">
        <v>14</v>
      </c>
      <c r="M26" s="112" t="s">
        <v>14</v>
      </c>
      <c r="N26" s="111">
        <f>(I26/H26)*100</f>
        <v>1.7772226460174054</v>
      </c>
      <c r="O26" s="22">
        <f>100*(K26/J26)</f>
        <v>9.1051236415966734</v>
      </c>
      <c r="P26" s="112" t="s">
        <v>14</v>
      </c>
    </row>
    <row r="27" spans="1:21" x14ac:dyDescent="0.2">
      <c r="A27" s="106">
        <v>21</v>
      </c>
      <c r="B27" s="111">
        <v>24.849796758002299</v>
      </c>
      <c r="C27" s="23">
        <v>25.76</v>
      </c>
      <c r="D27" s="21">
        <v>23.431014258275201</v>
      </c>
      <c r="E27" s="23">
        <v>22.6</v>
      </c>
      <c r="F27" s="16" t="s">
        <v>14</v>
      </c>
      <c r="G27" s="112" t="s">
        <v>14</v>
      </c>
      <c r="H27" s="111">
        <f>AVERAGE(B27:C27)</f>
        <v>25.304898379001152</v>
      </c>
      <c r="I27" s="23">
        <f>STDEV(B27:C27)</f>
        <v>0.64361088467455585</v>
      </c>
      <c r="J27" s="22">
        <f>AVERAGE(D27:E27)</f>
        <v>23.015507129137603</v>
      </c>
      <c r="K27" s="22">
        <f>STDEV(D27:E27)</f>
        <v>0.58761581728910295</v>
      </c>
      <c r="L27" s="16" t="s">
        <v>14</v>
      </c>
      <c r="M27" s="112" t="s">
        <v>14</v>
      </c>
      <c r="N27" s="111">
        <f>(I27/H27)*100</f>
        <v>2.5434241032504823</v>
      </c>
      <c r="O27" s="22">
        <f>100*(K27/J27)</f>
        <v>2.5531300005342139</v>
      </c>
      <c r="P27" s="112" t="s">
        <v>14</v>
      </c>
    </row>
    <row r="28" spans="1:21" x14ac:dyDescent="0.2">
      <c r="A28" s="106">
        <v>22</v>
      </c>
      <c r="B28" s="111">
        <v>29.0091302877807</v>
      </c>
      <c r="C28" s="23">
        <v>28.76</v>
      </c>
      <c r="D28" s="21">
        <v>29.0356636190511</v>
      </c>
      <c r="E28" s="23">
        <v>27.73</v>
      </c>
      <c r="F28" s="16">
        <v>31.73</v>
      </c>
      <c r="G28" s="112" t="s">
        <v>14</v>
      </c>
      <c r="H28" s="111">
        <f>AVERAGE(B28:C28)</f>
        <v>28.884565143890349</v>
      </c>
      <c r="I28" s="23">
        <f>STDEV(B28:C28)</f>
        <v>0.17616171588868765</v>
      </c>
      <c r="J28" s="22">
        <f>AVERAGE(D28:E28)</f>
        <v>28.382831809525548</v>
      </c>
      <c r="K28" s="22">
        <f>STDEV(D28:E28)</f>
        <v>0.9232435989796014</v>
      </c>
      <c r="L28" s="16" t="s">
        <v>14</v>
      </c>
      <c r="M28" s="112" t="s">
        <v>14</v>
      </c>
      <c r="N28" s="111">
        <f>(I28/H28)*100</f>
        <v>0.60988183485237379</v>
      </c>
      <c r="O28" s="22">
        <f>100*(K28/J28)</f>
        <v>3.2528241197897385</v>
      </c>
      <c r="P28" s="112" t="s">
        <v>14</v>
      </c>
    </row>
    <row r="29" spans="1:21" x14ac:dyDescent="0.2">
      <c r="A29" s="106">
        <v>23</v>
      </c>
      <c r="B29" s="115" t="s">
        <v>14</v>
      </c>
      <c r="C29" s="41" t="s">
        <v>14</v>
      </c>
      <c r="D29" s="40" t="s">
        <v>14</v>
      </c>
      <c r="E29" s="41" t="s">
        <v>14</v>
      </c>
      <c r="F29" s="21">
        <v>30.118273766378799</v>
      </c>
      <c r="G29" s="114">
        <v>30.31</v>
      </c>
      <c r="H29" s="113" t="s">
        <v>14</v>
      </c>
      <c r="I29" s="24" t="s">
        <v>14</v>
      </c>
      <c r="J29" s="17" t="s">
        <v>14</v>
      </c>
      <c r="K29" s="17" t="s">
        <v>14</v>
      </c>
      <c r="L29" s="21">
        <f>AVERAGE(F29:G29)</f>
        <v>30.214136883189397</v>
      </c>
      <c r="M29" s="114">
        <f>STDEV(F29:G29)</f>
        <v>0.13557091992490661</v>
      </c>
      <c r="N29" s="113" t="s">
        <v>14</v>
      </c>
      <c r="O29" s="17" t="s">
        <v>14</v>
      </c>
      <c r="P29" s="114">
        <f>(M29/L29)*100</f>
        <v>0.44870029036088677</v>
      </c>
    </row>
    <row r="30" spans="1:21" x14ac:dyDescent="0.2">
      <c r="A30" s="106">
        <v>24</v>
      </c>
      <c r="B30" s="115" t="s">
        <v>14</v>
      </c>
      <c r="C30" s="41" t="s">
        <v>14</v>
      </c>
      <c r="D30" s="40" t="s">
        <v>14</v>
      </c>
      <c r="E30" s="41" t="s">
        <v>14</v>
      </c>
      <c r="F30" s="16" t="s">
        <v>14</v>
      </c>
      <c r="G30" s="112" t="s">
        <v>14</v>
      </c>
      <c r="H30" s="113" t="s">
        <v>14</v>
      </c>
      <c r="I30" s="24" t="s">
        <v>14</v>
      </c>
      <c r="J30" s="17" t="s">
        <v>14</v>
      </c>
      <c r="K30" s="17" t="s">
        <v>14</v>
      </c>
      <c r="L30" s="16" t="s">
        <v>14</v>
      </c>
      <c r="M30" s="112" t="s">
        <v>14</v>
      </c>
      <c r="N30" s="113" t="s">
        <v>14</v>
      </c>
      <c r="O30" s="17" t="s">
        <v>14</v>
      </c>
      <c r="P30" s="112" t="s">
        <v>14</v>
      </c>
    </row>
    <row r="31" spans="1:21" x14ac:dyDescent="0.2">
      <c r="A31" s="104">
        <v>25</v>
      </c>
      <c r="B31" s="115" t="s">
        <v>14</v>
      </c>
      <c r="C31" s="41" t="s">
        <v>14</v>
      </c>
      <c r="D31" s="21">
        <v>22.707226527756699</v>
      </c>
      <c r="E31" s="23">
        <v>20.71</v>
      </c>
      <c r="F31" s="16" t="s">
        <v>14</v>
      </c>
      <c r="G31" s="112" t="s">
        <v>14</v>
      </c>
      <c r="H31" s="113" t="s">
        <v>14</v>
      </c>
      <c r="I31" s="24" t="s">
        <v>14</v>
      </c>
      <c r="J31" s="22">
        <f t="shared" ref="J31:J37" si="3">AVERAGE(D31:E31)</f>
        <v>21.708613263878348</v>
      </c>
      <c r="K31" s="22">
        <f t="shared" ref="K31:K37" si="4">STDEV(D31:E31)</f>
        <v>1.4122524213424237</v>
      </c>
      <c r="L31" s="16" t="s">
        <v>14</v>
      </c>
      <c r="M31" s="112" t="s">
        <v>14</v>
      </c>
      <c r="N31" s="113" t="s">
        <v>14</v>
      </c>
      <c r="O31" s="22">
        <f t="shared" ref="O31:O37" si="5">100*(K31/J31)</f>
        <v>6.5054934839726286</v>
      </c>
      <c r="P31" s="112" t="s">
        <v>14</v>
      </c>
    </row>
    <row r="32" spans="1:21" x14ac:dyDescent="0.2">
      <c r="A32" s="104">
        <v>26</v>
      </c>
      <c r="B32" s="115" t="s">
        <v>14</v>
      </c>
      <c r="C32" s="41" t="s">
        <v>14</v>
      </c>
      <c r="D32" s="21">
        <v>23.9187802683043</v>
      </c>
      <c r="E32" s="23">
        <v>23.22</v>
      </c>
      <c r="F32" s="16" t="s">
        <v>14</v>
      </c>
      <c r="G32" s="112" t="s">
        <v>14</v>
      </c>
      <c r="H32" s="113" t="s">
        <v>14</v>
      </c>
      <c r="I32" s="24" t="s">
        <v>14</v>
      </c>
      <c r="J32" s="22">
        <f t="shared" si="3"/>
        <v>23.569390134152151</v>
      </c>
      <c r="K32" s="22">
        <f t="shared" si="4"/>
        <v>0.49411226627732618</v>
      </c>
      <c r="L32" s="16" t="s">
        <v>14</v>
      </c>
      <c r="M32" s="112" t="s">
        <v>14</v>
      </c>
      <c r="N32" s="113" t="s">
        <v>14</v>
      </c>
      <c r="O32" s="22">
        <f t="shared" si="5"/>
        <v>2.0964151531496578</v>
      </c>
      <c r="P32" s="112" t="s">
        <v>14</v>
      </c>
    </row>
    <row r="33" spans="1:21" x14ac:dyDescent="0.2">
      <c r="A33" s="104">
        <v>27</v>
      </c>
      <c r="B33" s="111">
        <v>31.506165532250201</v>
      </c>
      <c r="C33" s="23">
        <v>33.99</v>
      </c>
      <c r="D33" s="21">
        <v>23.524924855104199</v>
      </c>
      <c r="E33" s="23">
        <v>22.36</v>
      </c>
      <c r="F33" s="21" t="s">
        <v>14</v>
      </c>
      <c r="G33" s="112" t="s">
        <v>14</v>
      </c>
      <c r="H33" s="111">
        <f>AVERAGE(B33:C33)</f>
        <v>32.748082766125101</v>
      </c>
      <c r="I33" s="23">
        <f>STDEV(B33:C33)</f>
        <v>1.7563361954907635</v>
      </c>
      <c r="J33" s="22">
        <f t="shared" si="3"/>
        <v>22.942462427552101</v>
      </c>
      <c r="K33" s="22">
        <f t="shared" si="4"/>
        <v>0.8237262646169361</v>
      </c>
      <c r="L33" s="16" t="s">
        <v>14</v>
      </c>
      <c r="M33" s="112" t="s">
        <v>14</v>
      </c>
      <c r="N33" s="111">
        <f>(I33/H33)*100</f>
        <v>5.3631725803121908</v>
      </c>
      <c r="O33" s="22">
        <f t="shared" si="5"/>
        <v>3.5904004080560479</v>
      </c>
      <c r="P33" s="112" t="s">
        <v>14</v>
      </c>
    </row>
    <row r="34" spans="1:21" x14ac:dyDescent="0.2">
      <c r="A34" s="104">
        <v>28</v>
      </c>
      <c r="B34" s="111">
        <v>36.43</v>
      </c>
      <c r="C34" s="41" t="s">
        <v>14</v>
      </c>
      <c r="D34" s="21">
        <v>30.0044478339417</v>
      </c>
      <c r="E34" s="23">
        <v>28.58</v>
      </c>
      <c r="F34" s="21" t="s">
        <v>14</v>
      </c>
      <c r="G34" s="112" t="s">
        <v>14</v>
      </c>
      <c r="H34" s="113" t="s">
        <v>14</v>
      </c>
      <c r="I34" s="24" t="s">
        <v>14</v>
      </c>
      <c r="J34" s="22">
        <f t="shared" si="3"/>
        <v>29.292223916970848</v>
      </c>
      <c r="K34" s="22">
        <f t="shared" si="4"/>
        <v>1.0072367228266668</v>
      </c>
      <c r="L34" s="16" t="s">
        <v>14</v>
      </c>
      <c r="M34" s="112" t="s">
        <v>14</v>
      </c>
      <c r="N34" s="113"/>
      <c r="O34" s="22">
        <f t="shared" si="5"/>
        <v>3.4385805792065876</v>
      </c>
      <c r="P34" s="112" t="s">
        <v>14</v>
      </c>
    </row>
    <row r="35" spans="1:21" x14ac:dyDescent="0.2">
      <c r="A35" s="104">
        <v>29</v>
      </c>
      <c r="B35" s="111">
        <v>33.852671021623301</v>
      </c>
      <c r="C35" s="23">
        <v>33.03</v>
      </c>
      <c r="D35" s="21">
        <v>29.463058367093701</v>
      </c>
      <c r="E35" s="23">
        <v>28.43</v>
      </c>
      <c r="F35" s="16" t="s">
        <v>14</v>
      </c>
      <c r="G35" s="112" t="s">
        <v>14</v>
      </c>
      <c r="H35" s="111">
        <f>AVERAGE(B35:C35)</f>
        <v>33.441335510811655</v>
      </c>
      <c r="I35" s="23">
        <f>STDEV(B35:C35)</f>
        <v>0.58171625807550043</v>
      </c>
      <c r="J35" s="22">
        <f t="shared" si="3"/>
        <v>28.946529183546851</v>
      </c>
      <c r="K35" s="22">
        <f t="shared" si="4"/>
        <v>0.73048257673345818</v>
      </c>
      <c r="L35" s="42" t="s">
        <v>14</v>
      </c>
      <c r="M35" s="112" t="s">
        <v>14</v>
      </c>
      <c r="N35" s="111">
        <f>(I35/H35)*100</f>
        <v>1.7395126396415308</v>
      </c>
      <c r="O35" s="22">
        <f t="shared" si="5"/>
        <v>2.5235584276841831</v>
      </c>
      <c r="P35" s="112" t="s">
        <v>14</v>
      </c>
    </row>
    <row r="36" spans="1:21" x14ac:dyDescent="0.2">
      <c r="A36" s="104">
        <v>30</v>
      </c>
      <c r="B36" s="111">
        <v>32.725999902525501</v>
      </c>
      <c r="C36" s="23">
        <v>32.79</v>
      </c>
      <c r="D36" s="21">
        <v>28.697320011287498</v>
      </c>
      <c r="E36" s="23">
        <v>27.94</v>
      </c>
      <c r="F36" s="21" t="s">
        <v>14</v>
      </c>
      <c r="G36" s="112" t="s">
        <v>14</v>
      </c>
      <c r="H36" s="111">
        <f>AVERAGE(B36:C36)</f>
        <v>32.757999951262747</v>
      </c>
      <c r="I36" s="23">
        <f>STDEV(B36:C36)</f>
        <v>4.5254902920817477E-2</v>
      </c>
      <c r="J36" s="22">
        <f t="shared" si="3"/>
        <v>28.31866000564375</v>
      </c>
      <c r="K36" s="22">
        <f t="shared" si="4"/>
        <v>0.53550611550966198</v>
      </c>
      <c r="L36" s="16" t="s">
        <v>14</v>
      </c>
      <c r="M36" s="112" t="s">
        <v>14</v>
      </c>
      <c r="N36" s="111">
        <f>(I36/H36)*100</f>
        <v>0.13814916352691736</v>
      </c>
      <c r="O36" s="22">
        <f t="shared" si="5"/>
        <v>1.8910008997704644</v>
      </c>
      <c r="P36" s="112" t="s">
        <v>14</v>
      </c>
    </row>
    <row r="37" spans="1:21" x14ac:dyDescent="0.2">
      <c r="A37" s="104">
        <v>31</v>
      </c>
      <c r="B37" s="111">
        <v>33.7829205049648</v>
      </c>
      <c r="C37" s="23">
        <v>34.270000000000003</v>
      </c>
      <c r="D37" s="21">
        <v>30.943628620037501</v>
      </c>
      <c r="E37" s="23">
        <v>30.53</v>
      </c>
      <c r="F37" s="16" t="s">
        <v>14</v>
      </c>
      <c r="G37" s="112" t="s">
        <v>14</v>
      </c>
      <c r="H37" s="111">
        <f>AVERAGE(B37:C37)</f>
        <v>34.026460252482401</v>
      </c>
      <c r="I37" s="23">
        <f>STDEV(B37:C37)</f>
        <v>0.34441721391631169</v>
      </c>
      <c r="J37" s="22">
        <f t="shared" si="3"/>
        <v>30.736814310018751</v>
      </c>
      <c r="K37" s="22">
        <f t="shared" si="4"/>
        <v>0.29247960212134988</v>
      </c>
      <c r="L37" s="16" t="s">
        <v>14</v>
      </c>
      <c r="M37" s="112" t="s">
        <v>14</v>
      </c>
      <c r="N37" s="111">
        <f>(I37/H37)*100</f>
        <v>1.0122040651912498</v>
      </c>
      <c r="O37" s="22">
        <f t="shared" si="5"/>
        <v>0.9515612098616717</v>
      </c>
      <c r="P37" s="112" t="s">
        <v>14</v>
      </c>
    </row>
    <row r="38" spans="1:21" x14ac:dyDescent="0.2">
      <c r="A38" s="104">
        <v>32</v>
      </c>
      <c r="B38" s="111">
        <v>35.327881470551702</v>
      </c>
      <c r="C38" s="23">
        <v>36.33</v>
      </c>
      <c r="D38" s="16" t="s">
        <v>14</v>
      </c>
      <c r="E38" s="23">
        <v>33.97</v>
      </c>
      <c r="F38" s="16" t="s">
        <v>14</v>
      </c>
      <c r="G38" s="112" t="s">
        <v>14</v>
      </c>
      <c r="H38" s="111">
        <f>AVERAGE(B38:C38)</f>
        <v>35.82894073527585</v>
      </c>
      <c r="I38" s="23">
        <f>STDEV(B38:C38)</f>
        <v>0.70860480772558121</v>
      </c>
      <c r="J38" s="22" t="s">
        <v>14</v>
      </c>
      <c r="K38" s="22" t="s">
        <v>14</v>
      </c>
      <c r="L38" s="16" t="s">
        <v>14</v>
      </c>
      <c r="M38" s="112" t="s">
        <v>14</v>
      </c>
      <c r="N38" s="111">
        <f>(I38/H38)*100</f>
        <v>1.9777442290609366</v>
      </c>
      <c r="O38" s="22"/>
      <c r="P38" s="112" t="s">
        <v>14</v>
      </c>
    </row>
    <row r="39" spans="1:21" x14ac:dyDescent="0.2">
      <c r="A39" s="104">
        <v>33</v>
      </c>
      <c r="B39" s="111">
        <v>36.1222467155144</v>
      </c>
      <c r="C39" s="41" t="s">
        <v>14</v>
      </c>
      <c r="D39" s="21">
        <v>16.088812963299699</v>
      </c>
      <c r="E39" s="23">
        <v>15.51</v>
      </c>
      <c r="F39" s="16" t="s">
        <v>14</v>
      </c>
      <c r="G39" s="112" t="s">
        <v>14</v>
      </c>
      <c r="H39" s="111" t="s">
        <v>14</v>
      </c>
      <c r="I39" s="23" t="s">
        <v>14</v>
      </c>
      <c r="J39" s="22">
        <f>AVERAGE(D39:E39)</f>
        <v>15.79940648164985</v>
      </c>
      <c r="K39" s="22">
        <f>STDEV(D39:E39)</f>
        <v>0.40928257138789725</v>
      </c>
      <c r="L39" s="16" t="s">
        <v>14</v>
      </c>
      <c r="M39" s="112" t="s">
        <v>14</v>
      </c>
      <c r="N39" s="113" t="s">
        <v>14</v>
      </c>
      <c r="O39" s="22">
        <f>100*(K39/J39)</f>
        <v>2.5904933319062122</v>
      </c>
      <c r="P39" s="112" t="s">
        <v>14</v>
      </c>
    </row>
    <row r="40" spans="1:21" ht="17" thickBot="1" x14ac:dyDescent="0.25">
      <c r="A40" s="105">
        <v>34</v>
      </c>
      <c r="B40" s="116">
        <v>31.377531688745101</v>
      </c>
      <c r="C40" s="117">
        <v>34.57</v>
      </c>
      <c r="D40" s="118">
        <v>27.970767813073401</v>
      </c>
      <c r="E40" s="117">
        <v>27.52</v>
      </c>
      <c r="F40" s="118" t="s">
        <v>14</v>
      </c>
      <c r="G40" s="119" t="s">
        <v>14</v>
      </c>
      <c r="H40" s="116">
        <f>AVERAGE(B40:C40)</f>
        <v>32.973765844372551</v>
      </c>
      <c r="I40" s="117">
        <f>STDEV(B40:C40)</f>
        <v>2.2574159916115049</v>
      </c>
      <c r="J40" s="120">
        <f>AVERAGE(D40:E40)</f>
        <v>27.745383906536702</v>
      </c>
      <c r="K40" s="120">
        <f>STDEV(D40:E40)</f>
        <v>0.3187409773648322</v>
      </c>
      <c r="L40" s="121" t="s">
        <v>14</v>
      </c>
      <c r="M40" s="119" t="s">
        <v>14</v>
      </c>
      <c r="N40" s="116">
        <f>(I40/H40)*100</f>
        <v>6.8460969919720753</v>
      </c>
      <c r="O40" s="120">
        <f>100*(K40/J40)</f>
        <v>1.1488072338034512</v>
      </c>
      <c r="P40" s="119" t="s">
        <v>14</v>
      </c>
    </row>
    <row r="41" spans="1:21" x14ac:dyDescent="0.2">
      <c r="N41" s="22">
        <f>AVERAGE(N7:N40)</f>
        <v>2.5417208098492394</v>
      </c>
      <c r="O41" s="22">
        <f>AVERAGE(O7:O40)</f>
        <v>3.2829800193301066</v>
      </c>
      <c r="P41" s="22">
        <f t="shared" ref="P41" si="6">AVERAGE(P7:P40)</f>
        <v>2.0194733563524379</v>
      </c>
      <c r="Q41" s="44" t="s">
        <v>20</v>
      </c>
    </row>
    <row r="42" spans="1:21" x14ac:dyDescent="0.2">
      <c r="N42" s="32">
        <f>STDEV(N7:N40)</f>
        <v>1.7201031538591809</v>
      </c>
      <c r="O42" s="32">
        <f t="shared" ref="O42:P42" si="7">STDEV(O7:O40)</f>
        <v>2.0659921410934161</v>
      </c>
      <c r="P42" s="32">
        <f t="shared" si="7"/>
        <v>1.6548320978573909</v>
      </c>
      <c r="Q42" s="45" t="s">
        <v>19</v>
      </c>
    </row>
    <row r="43" spans="1:21" x14ac:dyDescent="0.2">
      <c r="D43" s="6"/>
      <c r="E43" s="6"/>
      <c r="G43" s="5"/>
      <c r="H43" s="46"/>
      <c r="I43" s="46"/>
      <c r="J43" s="46"/>
      <c r="K43" s="46"/>
    </row>
    <row r="44" spans="1:21" x14ac:dyDescent="0.2">
      <c r="A44" s="47"/>
      <c r="B44" s="30"/>
      <c r="C44" s="30"/>
      <c r="D44" s="22"/>
      <c r="E44" s="22"/>
      <c r="G44" s="5"/>
      <c r="H44" s="22"/>
      <c r="I44" s="22"/>
      <c r="J44" s="22"/>
      <c r="K44" s="22"/>
      <c r="N44" s="48"/>
      <c r="O44" s="48"/>
      <c r="P44" s="48"/>
      <c r="U44" s="4"/>
    </row>
    <row r="45" spans="1:21" x14ac:dyDescent="0.2">
      <c r="A45" s="47"/>
      <c r="B45" s="49"/>
      <c r="C45" s="49"/>
      <c r="D45" s="50"/>
      <c r="E45" s="50"/>
      <c r="G45" s="5"/>
      <c r="H45" s="22"/>
      <c r="I45" s="22"/>
      <c r="J45" s="22"/>
      <c r="K45" s="22"/>
    </row>
    <row r="46" spans="1:21" x14ac:dyDescent="0.2">
      <c r="A46" s="47"/>
      <c r="B46" s="49"/>
      <c r="C46" s="49"/>
      <c r="D46" s="50"/>
      <c r="E46" s="50"/>
      <c r="G46" s="5"/>
      <c r="H46" s="22"/>
      <c r="I46" s="22"/>
      <c r="J46" s="22"/>
      <c r="K46" s="22"/>
    </row>
    <row r="47" spans="1:21" x14ac:dyDescent="0.2">
      <c r="A47" s="47"/>
      <c r="B47" s="49"/>
      <c r="C47" s="49"/>
      <c r="D47" s="50"/>
      <c r="E47" s="50"/>
      <c r="G47" s="5"/>
      <c r="H47" s="22"/>
      <c r="I47" s="22"/>
      <c r="J47" s="22"/>
      <c r="K47" s="22"/>
    </row>
    <row r="48" spans="1:21" x14ac:dyDescent="0.2">
      <c r="A48" s="47"/>
      <c r="B48" s="49"/>
      <c r="C48" s="49"/>
      <c r="D48" s="50"/>
      <c r="E48" s="50"/>
      <c r="G48" s="5"/>
      <c r="H48" s="22"/>
      <c r="I48" s="22"/>
      <c r="J48" s="22"/>
      <c r="K48" s="22"/>
    </row>
    <row r="49" spans="1:11" x14ac:dyDescent="0.2">
      <c r="A49" s="47"/>
      <c r="B49" s="49"/>
      <c r="C49" s="49"/>
      <c r="D49" s="50"/>
      <c r="E49" s="50"/>
      <c r="G49" s="5"/>
      <c r="H49" s="22"/>
      <c r="I49" s="22"/>
      <c r="J49" s="22"/>
      <c r="K49" s="22"/>
    </row>
    <row r="50" spans="1:11" x14ac:dyDescent="0.2">
      <c r="A50" s="47"/>
      <c r="B50" s="49"/>
      <c r="C50" s="49"/>
      <c r="D50" s="50"/>
      <c r="E50" s="50"/>
      <c r="G50" s="5"/>
      <c r="H50" s="22"/>
      <c r="I50" s="22"/>
      <c r="J50" s="22"/>
      <c r="K50" s="22"/>
    </row>
    <row r="51" spans="1:11" x14ac:dyDescent="0.2">
      <c r="A51" s="47"/>
      <c r="B51" s="49"/>
      <c r="C51" s="49"/>
      <c r="D51" s="50"/>
      <c r="E51" s="50"/>
      <c r="G51" s="51"/>
      <c r="H51" s="52"/>
      <c r="I51" s="52"/>
      <c r="J51" s="52"/>
    </row>
    <row r="52" spans="1:11" x14ac:dyDescent="0.2">
      <c r="A52" s="53"/>
      <c r="B52" s="54"/>
      <c r="D52" s="55"/>
    </row>
    <row r="55" spans="1:11" x14ac:dyDescent="0.2">
      <c r="B55" s="7"/>
      <c r="C55" s="7"/>
    </row>
    <row r="56" spans="1:11" x14ac:dyDescent="0.2">
      <c r="A56" s="47"/>
      <c r="B56" s="22"/>
      <c r="C56" s="22"/>
      <c r="D56" s="22"/>
      <c r="E56" s="30"/>
    </row>
    <row r="57" spans="1:11" x14ac:dyDescent="0.2">
      <c r="A57" s="47"/>
      <c r="B57" s="22"/>
      <c r="C57" s="22"/>
      <c r="D57" s="50"/>
      <c r="E57" s="50"/>
    </row>
    <row r="58" spans="1:11" x14ac:dyDescent="0.2">
      <c r="A58" s="47"/>
      <c r="B58" s="22"/>
      <c r="C58" s="22"/>
      <c r="D58" s="50"/>
      <c r="E58" s="50"/>
    </row>
    <row r="59" spans="1:11" x14ac:dyDescent="0.2">
      <c r="A59" s="47"/>
      <c r="B59" s="22"/>
      <c r="C59" s="22"/>
      <c r="D59" s="50"/>
      <c r="E59" s="50"/>
    </row>
    <row r="60" spans="1:11" x14ac:dyDescent="0.2">
      <c r="A60" s="47"/>
      <c r="B60" s="22"/>
      <c r="C60" s="22"/>
      <c r="D60" s="50"/>
      <c r="E60" s="50"/>
    </row>
    <row r="61" spans="1:11" x14ac:dyDescent="0.2">
      <c r="A61" s="47"/>
      <c r="B61" s="22"/>
      <c r="C61" s="22"/>
      <c r="D61" s="50"/>
      <c r="E61" s="50"/>
    </row>
    <row r="62" spans="1:11" x14ac:dyDescent="0.2">
      <c r="A62" s="47"/>
      <c r="B62" s="22"/>
      <c r="C62" s="22"/>
      <c r="D62" s="50"/>
      <c r="E62" s="50"/>
    </row>
    <row r="63" spans="1:11" x14ac:dyDescent="0.2">
      <c r="A63" s="47"/>
      <c r="B63" s="22"/>
      <c r="C63" s="22"/>
      <c r="D63" s="50"/>
      <c r="E63" s="50"/>
    </row>
    <row r="64" spans="1:11" x14ac:dyDescent="0.2">
      <c r="A64" s="53"/>
      <c r="B64" s="54"/>
    </row>
    <row r="66" spans="1:5" x14ac:dyDescent="0.2">
      <c r="B66" s="7"/>
      <c r="C66" s="7"/>
    </row>
    <row r="67" spans="1:5" x14ac:dyDescent="0.2">
      <c r="A67" s="47"/>
      <c r="B67" s="22"/>
      <c r="C67" s="22"/>
      <c r="D67" s="22"/>
      <c r="E67" s="22"/>
    </row>
    <row r="68" spans="1:5" x14ac:dyDescent="0.2">
      <c r="A68" s="47"/>
      <c r="B68" s="22"/>
      <c r="C68" s="22"/>
      <c r="D68" s="22"/>
      <c r="E68" s="22"/>
    </row>
    <row r="69" spans="1:5" x14ac:dyDescent="0.2">
      <c r="A69" s="47"/>
      <c r="B69" s="22"/>
      <c r="C69" s="22"/>
      <c r="D69" s="22"/>
      <c r="E69" s="22"/>
    </row>
    <row r="70" spans="1:5" x14ac:dyDescent="0.2">
      <c r="A70" s="47"/>
      <c r="B70" s="22"/>
      <c r="C70" s="22"/>
      <c r="D70" s="22"/>
      <c r="E70" s="22"/>
    </row>
    <row r="71" spans="1:5" x14ac:dyDescent="0.2">
      <c r="A71" s="47"/>
      <c r="B71" s="22"/>
      <c r="C71" s="22"/>
      <c r="D71" s="22"/>
      <c r="E71" s="22"/>
    </row>
    <row r="72" spans="1:5" x14ac:dyDescent="0.2">
      <c r="A72" s="47"/>
      <c r="B72" s="22"/>
      <c r="C72" s="22"/>
      <c r="D72" s="22"/>
      <c r="E72" s="22"/>
    </row>
    <row r="73" spans="1:5" x14ac:dyDescent="0.2">
      <c r="A73" s="47"/>
      <c r="B73" s="22"/>
      <c r="C73" s="22"/>
      <c r="D73" s="22"/>
      <c r="E73" s="22"/>
    </row>
    <row r="74" spans="1:5" x14ac:dyDescent="0.2">
      <c r="A74" s="47"/>
      <c r="B74" s="22"/>
      <c r="C74" s="22"/>
      <c r="D74" s="22"/>
      <c r="E74" s="22"/>
    </row>
    <row r="75" spans="1:5" x14ac:dyDescent="0.2">
      <c r="A75" s="53"/>
      <c r="B75" s="56"/>
      <c r="C75" s="22"/>
      <c r="D75" s="22"/>
      <c r="E75" s="22"/>
    </row>
    <row r="76" spans="1:5" x14ac:dyDescent="0.2">
      <c r="B76" s="22"/>
      <c r="C76" s="22"/>
      <c r="D76" s="22"/>
      <c r="E76" s="22"/>
    </row>
    <row r="77" spans="1:5" x14ac:dyDescent="0.2">
      <c r="B77" s="7"/>
      <c r="C77" s="7"/>
    </row>
    <row r="78" spans="1:5" x14ac:dyDescent="0.2">
      <c r="B78" s="7"/>
      <c r="C78" s="7"/>
    </row>
    <row r="79" spans="1:5" x14ac:dyDescent="0.2">
      <c r="B79" s="7"/>
      <c r="C79" s="7"/>
    </row>
    <row r="80" spans="1:5" x14ac:dyDescent="0.2">
      <c r="B80" s="7"/>
      <c r="C80" s="7"/>
    </row>
  </sheetData>
  <mergeCells count="8">
    <mergeCell ref="N6:P6"/>
    <mergeCell ref="D5:E5"/>
    <mergeCell ref="F5:G5"/>
    <mergeCell ref="B5:C5"/>
    <mergeCell ref="A5:A6"/>
    <mergeCell ref="H5:I5"/>
    <mergeCell ref="J5:K5"/>
    <mergeCell ref="L5:M5"/>
  </mergeCells>
  <conditionalFormatting sqref="D41:I42 D64:I65 G55:I63 F52:I54 D81:I1048576 G66:I80 B5 F5 D5 H29:K30 B6:G6">
    <cfRule type="cellIs" dxfId="131" priority="271" operator="between">
      <formula>1</formula>
      <formula>34.99</formula>
    </cfRule>
    <cfRule type="cellIs" dxfId="130" priority="272" operator="between">
      <formula>1</formula>
      <formula>34.8</formula>
    </cfRule>
  </conditionalFormatting>
  <conditionalFormatting sqref="D64:E65 I52:I1048576 G52:G1048576 D81:E1048576 I41:I42 B5 I1:I4 H29:K30 D41:E42 G41:G42 B6:G6">
    <cfRule type="cellIs" dxfId="129" priority="270" operator="between">
      <formula>1</formula>
      <formula>38</formula>
    </cfRule>
  </conditionalFormatting>
  <conditionalFormatting sqref="J23:K23">
    <cfRule type="cellIs" dxfId="128" priority="253" operator="between">
      <formula>1</formula>
      <formula>34.99</formula>
    </cfRule>
    <cfRule type="cellIs" dxfId="127" priority="254" operator="between">
      <formula>1</formula>
      <formula>34.8</formula>
    </cfRule>
  </conditionalFormatting>
  <conditionalFormatting sqref="J23:K23">
    <cfRule type="cellIs" dxfId="126" priority="252" operator="between">
      <formula>1</formula>
      <formula>38</formula>
    </cfRule>
  </conditionalFormatting>
  <conditionalFormatting sqref="J25:M25">
    <cfRule type="cellIs" dxfId="125" priority="250" operator="between">
      <formula>1</formula>
      <formula>34.99</formula>
    </cfRule>
    <cfRule type="cellIs" dxfId="124" priority="251" operator="between">
      <formula>1</formula>
      <formula>34.8</formula>
    </cfRule>
  </conditionalFormatting>
  <conditionalFormatting sqref="J25:M25">
    <cfRule type="cellIs" dxfId="123" priority="249" operator="between">
      <formula>1</formula>
      <formula>38</formula>
    </cfRule>
  </conditionalFormatting>
  <conditionalFormatting sqref="L26:M28">
    <cfRule type="cellIs" dxfId="122" priority="247" operator="between">
      <formula>1</formula>
      <formula>34.99</formula>
    </cfRule>
    <cfRule type="cellIs" dxfId="121" priority="248" operator="between">
      <formula>1</formula>
      <formula>34.8</formula>
    </cfRule>
  </conditionalFormatting>
  <conditionalFormatting sqref="L26:M28">
    <cfRule type="cellIs" dxfId="120" priority="246" operator="between">
      <formula>1</formula>
      <formula>38</formula>
    </cfRule>
  </conditionalFormatting>
  <conditionalFormatting sqref="M31:M32 M35 M38">
    <cfRule type="cellIs" dxfId="119" priority="244" operator="between">
      <formula>1</formula>
      <formula>34.99</formula>
    </cfRule>
    <cfRule type="cellIs" dxfId="118" priority="245" operator="between">
      <formula>1</formula>
      <formula>34.8</formula>
    </cfRule>
  </conditionalFormatting>
  <conditionalFormatting sqref="M31:M32 M35 M38">
    <cfRule type="cellIs" dxfId="117" priority="243" operator="between">
      <formula>1</formula>
      <formula>38</formula>
    </cfRule>
  </conditionalFormatting>
  <conditionalFormatting sqref="L31:L32">
    <cfRule type="cellIs" dxfId="116" priority="241" operator="between">
      <formula>1</formula>
      <formula>34.99</formula>
    </cfRule>
    <cfRule type="cellIs" dxfId="115" priority="242" operator="between">
      <formula>1</formula>
      <formula>34.8</formula>
    </cfRule>
  </conditionalFormatting>
  <conditionalFormatting sqref="L31:L32">
    <cfRule type="cellIs" dxfId="114" priority="240" operator="between">
      <formula>1</formula>
      <formula>38</formula>
    </cfRule>
  </conditionalFormatting>
  <conditionalFormatting sqref="H9:I11">
    <cfRule type="cellIs" dxfId="113" priority="235" operator="between">
      <formula>1</formula>
      <formula>34.99</formula>
    </cfRule>
    <cfRule type="cellIs" dxfId="112" priority="236" operator="between">
      <formula>1</formula>
      <formula>34.8</formula>
    </cfRule>
  </conditionalFormatting>
  <conditionalFormatting sqref="H9:I11">
    <cfRule type="cellIs" dxfId="111" priority="234" operator="between">
      <formula>1</formula>
      <formula>38</formula>
    </cfRule>
  </conditionalFormatting>
  <conditionalFormatting sqref="J7:K7">
    <cfRule type="cellIs" dxfId="110" priority="232" operator="between">
      <formula>1</formula>
      <formula>34.99</formula>
    </cfRule>
    <cfRule type="cellIs" dxfId="109" priority="233" operator="between">
      <formula>1</formula>
      <formula>34.8</formula>
    </cfRule>
  </conditionalFormatting>
  <conditionalFormatting sqref="J7:K7">
    <cfRule type="cellIs" dxfId="108" priority="231" operator="between">
      <formula>1</formula>
      <formula>38</formula>
    </cfRule>
  </conditionalFormatting>
  <conditionalFormatting sqref="L7:M14">
    <cfRule type="cellIs" dxfId="107" priority="229" operator="between">
      <formula>1</formula>
      <formula>34.99</formula>
    </cfRule>
    <cfRule type="cellIs" dxfId="106" priority="230" operator="between">
      <formula>1</formula>
      <formula>34.8</formula>
    </cfRule>
  </conditionalFormatting>
  <conditionalFormatting sqref="L7:M14">
    <cfRule type="cellIs" dxfId="105" priority="228" operator="between">
      <formula>1</formula>
      <formula>38</formula>
    </cfRule>
  </conditionalFormatting>
  <conditionalFormatting sqref="L16:M16 M17">
    <cfRule type="cellIs" dxfId="104" priority="226" operator="between">
      <formula>1</formula>
      <formula>34.99</formula>
    </cfRule>
    <cfRule type="cellIs" dxfId="103" priority="227" operator="between">
      <formula>1</formula>
      <formula>34.8</formula>
    </cfRule>
  </conditionalFormatting>
  <conditionalFormatting sqref="L16:M16 M17">
    <cfRule type="cellIs" dxfId="102" priority="225" operator="between">
      <formula>1</formula>
      <formula>38</formula>
    </cfRule>
  </conditionalFormatting>
  <conditionalFormatting sqref="K17:L17 K20">
    <cfRule type="cellIs" dxfId="101" priority="223" operator="between">
      <formula>1</formula>
      <formula>34.99</formula>
    </cfRule>
    <cfRule type="cellIs" dxfId="100" priority="224" operator="between">
      <formula>1</formula>
      <formula>34.8</formula>
    </cfRule>
  </conditionalFormatting>
  <conditionalFormatting sqref="K17:L17 K20">
    <cfRule type="cellIs" dxfId="99" priority="222" operator="between">
      <formula>1</formula>
      <formula>38</formula>
    </cfRule>
  </conditionalFormatting>
  <conditionalFormatting sqref="H18:I18">
    <cfRule type="cellIs" dxfId="98" priority="220" operator="between">
      <formula>1</formula>
      <formula>34.99</formula>
    </cfRule>
    <cfRule type="cellIs" dxfId="97" priority="221" operator="between">
      <formula>1</formula>
      <formula>34.8</formula>
    </cfRule>
  </conditionalFormatting>
  <conditionalFormatting sqref="H18:I18">
    <cfRule type="cellIs" dxfId="96" priority="219" operator="between">
      <formula>1</formula>
      <formula>38</formula>
    </cfRule>
  </conditionalFormatting>
  <conditionalFormatting sqref="J18:K18">
    <cfRule type="cellIs" dxfId="95" priority="217" operator="between">
      <formula>1</formula>
      <formula>34.99</formula>
    </cfRule>
    <cfRule type="cellIs" dxfId="94" priority="218" operator="between">
      <formula>1</formula>
      <formula>34.8</formula>
    </cfRule>
  </conditionalFormatting>
  <conditionalFormatting sqref="J18:K18">
    <cfRule type="cellIs" dxfId="93" priority="216" operator="between">
      <formula>1</formula>
      <formula>38</formula>
    </cfRule>
  </conditionalFormatting>
  <conditionalFormatting sqref="H19:I20">
    <cfRule type="cellIs" dxfId="92" priority="214" operator="between">
      <formula>1</formula>
      <formula>34.99</formula>
    </cfRule>
    <cfRule type="cellIs" dxfId="91" priority="215" operator="between">
      <formula>1</formula>
      <formula>34.8</formula>
    </cfRule>
  </conditionalFormatting>
  <conditionalFormatting sqref="H19:I20">
    <cfRule type="cellIs" dxfId="90" priority="213" operator="between">
      <formula>1</formula>
      <formula>38</formula>
    </cfRule>
  </conditionalFormatting>
  <conditionalFormatting sqref="J19:K19">
    <cfRule type="cellIs" dxfId="89" priority="211" operator="between">
      <formula>1</formula>
      <formula>34.99</formula>
    </cfRule>
    <cfRule type="cellIs" dxfId="88" priority="212" operator="between">
      <formula>1</formula>
      <formula>34.8</formula>
    </cfRule>
  </conditionalFormatting>
  <conditionalFormatting sqref="J19:K19">
    <cfRule type="cellIs" dxfId="87" priority="210" operator="between">
      <formula>1</formula>
      <formula>38</formula>
    </cfRule>
  </conditionalFormatting>
  <conditionalFormatting sqref="J21:K22">
    <cfRule type="cellIs" dxfId="86" priority="208" operator="between">
      <formula>1</formula>
      <formula>34.99</formula>
    </cfRule>
    <cfRule type="cellIs" dxfId="85" priority="209" operator="between">
      <formula>1</formula>
      <formula>34.8</formula>
    </cfRule>
  </conditionalFormatting>
  <conditionalFormatting sqref="J21:K22">
    <cfRule type="cellIs" dxfId="84" priority="207" operator="between">
      <formula>1</formula>
      <formula>38</formula>
    </cfRule>
  </conditionalFormatting>
  <conditionalFormatting sqref="H23:I23">
    <cfRule type="cellIs" dxfId="83" priority="205" operator="between">
      <formula>1</formula>
      <formula>34.99</formula>
    </cfRule>
    <cfRule type="cellIs" dxfId="82" priority="206" operator="between">
      <formula>1</formula>
      <formula>34.8</formula>
    </cfRule>
  </conditionalFormatting>
  <conditionalFormatting sqref="H23:I23">
    <cfRule type="cellIs" dxfId="81" priority="204" operator="between">
      <formula>1</formula>
      <formula>38</formula>
    </cfRule>
  </conditionalFormatting>
  <conditionalFormatting sqref="H25:I25">
    <cfRule type="cellIs" dxfId="80" priority="202" operator="between">
      <formula>1</formula>
      <formula>34.99</formula>
    </cfRule>
    <cfRule type="cellIs" dxfId="79" priority="203" operator="between">
      <formula>1</formula>
      <formula>34.8</formula>
    </cfRule>
  </conditionalFormatting>
  <conditionalFormatting sqref="H25:I25">
    <cfRule type="cellIs" dxfId="78" priority="201" operator="between">
      <formula>1</formula>
      <formula>38</formula>
    </cfRule>
  </conditionalFormatting>
  <conditionalFormatting sqref="J24:M24">
    <cfRule type="cellIs" dxfId="77" priority="199" operator="between">
      <formula>1</formula>
      <formula>34.99</formula>
    </cfRule>
    <cfRule type="cellIs" dxfId="76" priority="200" operator="between">
      <formula>1</formula>
      <formula>34.8</formula>
    </cfRule>
  </conditionalFormatting>
  <conditionalFormatting sqref="J24:M24">
    <cfRule type="cellIs" dxfId="75" priority="198" operator="between">
      <formula>1</formula>
      <formula>38</formula>
    </cfRule>
  </conditionalFormatting>
  <conditionalFormatting sqref="H31:I32">
    <cfRule type="cellIs" dxfId="74" priority="193" operator="between">
      <formula>1</formula>
      <formula>34.99</formula>
    </cfRule>
    <cfRule type="cellIs" dxfId="73" priority="194" operator="between">
      <formula>1</formula>
      <formula>34.8</formula>
    </cfRule>
  </conditionalFormatting>
  <conditionalFormatting sqref="H31:I32">
    <cfRule type="cellIs" dxfId="72" priority="192" operator="between">
      <formula>1</formula>
      <formula>38</formula>
    </cfRule>
  </conditionalFormatting>
  <conditionalFormatting sqref="H34:I34">
    <cfRule type="cellIs" dxfId="71" priority="190" operator="between">
      <formula>1</formula>
      <formula>34.99</formula>
    </cfRule>
    <cfRule type="cellIs" dxfId="70" priority="191" operator="between">
      <formula>1</formula>
      <formula>34.8</formula>
    </cfRule>
  </conditionalFormatting>
  <conditionalFormatting sqref="H34:I34">
    <cfRule type="cellIs" dxfId="69" priority="189" operator="between">
      <formula>1</formula>
      <formula>38</formula>
    </cfRule>
  </conditionalFormatting>
  <conditionalFormatting sqref="L35">
    <cfRule type="cellIs" dxfId="68" priority="187" operator="between">
      <formula>1</formula>
      <formula>34.99</formula>
    </cfRule>
    <cfRule type="cellIs" dxfId="67" priority="188" operator="between">
      <formula>1</formula>
      <formula>34.8</formula>
    </cfRule>
  </conditionalFormatting>
  <conditionalFormatting sqref="L35">
    <cfRule type="cellIs" dxfId="66" priority="186" operator="between">
      <formula>1</formula>
      <formula>38</formula>
    </cfRule>
  </conditionalFormatting>
  <conditionalFormatting sqref="L35">
    <cfRule type="cellIs" dxfId="65" priority="185" operator="between">
      <formula>1</formula>
      <formula>38</formula>
    </cfRule>
  </conditionalFormatting>
  <conditionalFormatting sqref="L38">
    <cfRule type="cellIs" dxfId="64" priority="183" operator="between">
      <formula>1</formula>
      <formula>34.99</formula>
    </cfRule>
    <cfRule type="cellIs" dxfId="63" priority="184" operator="between">
      <formula>1</formula>
      <formula>34.8</formula>
    </cfRule>
  </conditionalFormatting>
  <conditionalFormatting sqref="L38">
    <cfRule type="cellIs" dxfId="62" priority="182" operator="between">
      <formula>1</formula>
      <formula>38</formula>
    </cfRule>
  </conditionalFormatting>
  <conditionalFormatting sqref="L38">
    <cfRule type="cellIs" dxfId="61" priority="181" operator="between">
      <formula>1</formula>
      <formula>38</formula>
    </cfRule>
  </conditionalFormatting>
  <conditionalFormatting sqref="R45:T1048576 O44:P44 R1:T4">
    <cfRule type="cellIs" dxfId="60" priority="140" operator="greaterThan">
      <formula>5</formula>
    </cfRule>
  </conditionalFormatting>
  <conditionalFormatting sqref="H22:I22">
    <cfRule type="cellIs" dxfId="59" priority="138" operator="between">
      <formula>1</formula>
      <formula>34.99</formula>
    </cfRule>
    <cfRule type="cellIs" dxfId="58" priority="139" operator="between">
      <formula>1</formula>
      <formula>34.8</formula>
    </cfRule>
  </conditionalFormatting>
  <conditionalFormatting sqref="H22:I22">
    <cfRule type="cellIs" dxfId="57" priority="137" operator="between">
      <formula>1</formula>
      <formula>38</formula>
    </cfRule>
  </conditionalFormatting>
  <conditionalFormatting sqref="J11:K11">
    <cfRule type="cellIs" dxfId="56" priority="134" operator="between">
      <formula>1</formula>
      <formula>34.99</formula>
    </cfRule>
    <cfRule type="cellIs" dxfId="55" priority="135" operator="between">
      <formula>1</formula>
      <formula>34.8</formula>
    </cfRule>
  </conditionalFormatting>
  <conditionalFormatting sqref="J11:K11">
    <cfRule type="cellIs" dxfId="54" priority="133" operator="between">
      <formula>1</formula>
      <formula>38</formula>
    </cfRule>
  </conditionalFormatting>
  <conditionalFormatting sqref="J20">
    <cfRule type="cellIs" dxfId="53" priority="129" operator="between">
      <formula>1</formula>
      <formula>34.99</formula>
    </cfRule>
    <cfRule type="cellIs" dxfId="52" priority="130" operator="between">
      <formula>1</formula>
      <formula>34.8</formula>
    </cfRule>
  </conditionalFormatting>
  <conditionalFormatting sqref="J20">
    <cfRule type="cellIs" dxfId="51" priority="128" operator="between">
      <formula>1</formula>
      <formula>38</formula>
    </cfRule>
  </conditionalFormatting>
  <conditionalFormatting sqref="J17">
    <cfRule type="cellIs" dxfId="50" priority="126" operator="between">
      <formula>1</formula>
      <formula>34.99</formula>
    </cfRule>
    <cfRule type="cellIs" dxfId="49" priority="127" operator="between">
      <formula>1</formula>
      <formula>34.8</formula>
    </cfRule>
  </conditionalFormatting>
  <conditionalFormatting sqref="J17">
    <cfRule type="cellIs" dxfId="48" priority="125" operator="between">
      <formula>1</formula>
      <formula>38</formula>
    </cfRule>
  </conditionalFormatting>
  <conditionalFormatting sqref="J10:K10">
    <cfRule type="cellIs" dxfId="47" priority="120" operator="between">
      <formula>1</formula>
      <formula>34.99</formula>
    </cfRule>
    <cfRule type="cellIs" dxfId="46" priority="121" operator="between">
      <formula>1</formula>
      <formula>34.8</formula>
    </cfRule>
  </conditionalFormatting>
  <conditionalFormatting sqref="J10:K10">
    <cfRule type="cellIs" dxfId="45" priority="119" operator="between">
      <formula>1</formula>
      <formula>38</formula>
    </cfRule>
  </conditionalFormatting>
  <conditionalFormatting sqref="L15:M15">
    <cfRule type="cellIs" dxfId="44" priority="113" operator="between">
      <formula>1</formula>
      <formula>34.99</formula>
    </cfRule>
    <cfRule type="cellIs" dxfId="43" priority="114" operator="between">
      <formula>1</formula>
      <formula>34.8</formula>
    </cfRule>
  </conditionalFormatting>
  <conditionalFormatting sqref="L15:M15">
    <cfRule type="cellIs" dxfId="42" priority="112" operator="between">
      <formula>1</formula>
      <formula>38</formula>
    </cfRule>
  </conditionalFormatting>
  <conditionalFormatting sqref="L22:M22">
    <cfRule type="cellIs" dxfId="41" priority="110" operator="between">
      <formula>1</formula>
      <formula>34.99</formula>
    </cfRule>
    <cfRule type="cellIs" dxfId="40" priority="111" operator="between">
      <formula>1</formula>
      <formula>34.8</formula>
    </cfRule>
  </conditionalFormatting>
  <conditionalFormatting sqref="L22:M22">
    <cfRule type="cellIs" dxfId="39" priority="109" operator="between">
      <formula>1</formula>
      <formula>38</formula>
    </cfRule>
  </conditionalFormatting>
  <conditionalFormatting sqref="L30:M30">
    <cfRule type="cellIs" dxfId="38" priority="107" operator="between">
      <formula>1</formula>
      <formula>34.99</formula>
    </cfRule>
    <cfRule type="cellIs" dxfId="37" priority="108" operator="between">
      <formula>1</formula>
      <formula>34.8</formula>
    </cfRule>
  </conditionalFormatting>
  <conditionalFormatting sqref="L30:M30">
    <cfRule type="cellIs" dxfId="36" priority="106" operator="between">
      <formula>1</formula>
      <formula>38</formula>
    </cfRule>
  </conditionalFormatting>
  <conditionalFormatting sqref="M33:M34">
    <cfRule type="cellIs" dxfId="35" priority="104" operator="between">
      <formula>1</formula>
      <formula>34.99</formula>
    </cfRule>
    <cfRule type="cellIs" dxfId="34" priority="105" operator="between">
      <formula>1</formula>
      <formula>34.8</formula>
    </cfRule>
  </conditionalFormatting>
  <conditionalFormatting sqref="M33:M34">
    <cfRule type="cellIs" dxfId="33" priority="103" operator="between">
      <formula>1</formula>
      <formula>38</formula>
    </cfRule>
  </conditionalFormatting>
  <conditionalFormatting sqref="L33:L34">
    <cfRule type="cellIs" dxfId="32" priority="101" operator="between">
      <formula>1</formula>
      <formula>34.99</formula>
    </cfRule>
    <cfRule type="cellIs" dxfId="31" priority="102" operator="between">
      <formula>1</formula>
      <formula>34.8</formula>
    </cfRule>
  </conditionalFormatting>
  <conditionalFormatting sqref="L33:L34">
    <cfRule type="cellIs" dxfId="30" priority="100" operator="between">
      <formula>1</formula>
      <formula>38</formula>
    </cfRule>
  </conditionalFormatting>
  <conditionalFormatting sqref="M36">
    <cfRule type="cellIs" dxfId="29" priority="98" operator="between">
      <formula>1</formula>
      <formula>34.99</formula>
    </cfRule>
    <cfRule type="cellIs" dxfId="28" priority="99" operator="between">
      <formula>1</formula>
      <formula>34.8</formula>
    </cfRule>
  </conditionalFormatting>
  <conditionalFormatting sqref="M36">
    <cfRule type="cellIs" dxfId="27" priority="97" operator="between">
      <formula>1</formula>
      <formula>38</formula>
    </cfRule>
  </conditionalFormatting>
  <conditionalFormatting sqref="L36">
    <cfRule type="cellIs" dxfId="26" priority="95" operator="between">
      <formula>1</formula>
      <formula>34.99</formula>
    </cfRule>
    <cfRule type="cellIs" dxfId="25" priority="96" operator="between">
      <formula>1</formula>
      <formula>34.8</formula>
    </cfRule>
  </conditionalFormatting>
  <conditionalFormatting sqref="L36">
    <cfRule type="cellIs" dxfId="24" priority="94" operator="between">
      <formula>1</formula>
      <formula>38</formula>
    </cfRule>
  </conditionalFormatting>
  <conditionalFormatting sqref="M37">
    <cfRule type="cellIs" dxfId="23" priority="92" operator="between">
      <formula>1</formula>
      <formula>34.99</formula>
    </cfRule>
    <cfRule type="cellIs" dxfId="22" priority="93" operator="between">
      <formula>1</formula>
      <formula>34.8</formula>
    </cfRule>
  </conditionalFormatting>
  <conditionalFormatting sqref="M37">
    <cfRule type="cellIs" dxfId="21" priority="91" operator="between">
      <formula>1</formula>
      <formula>38</formula>
    </cfRule>
  </conditionalFormatting>
  <conditionalFormatting sqref="L37">
    <cfRule type="cellIs" dxfId="20" priority="89" operator="between">
      <formula>1</formula>
      <formula>34.99</formula>
    </cfRule>
    <cfRule type="cellIs" dxfId="19" priority="90" operator="between">
      <formula>1</formula>
      <formula>34.8</formula>
    </cfRule>
  </conditionalFormatting>
  <conditionalFormatting sqref="L37">
    <cfRule type="cellIs" dxfId="18" priority="88" operator="between">
      <formula>1</formula>
      <formula>38</formula>
    </cfRule>
  </conditionalFormatting>
  <conditionalFormatting sqref="M39">
    <cfRule type="cellIs" dxfId="17" priority="86" operator="between">
      <formula>1</formula>
      <formula>34.99</formula>
    </cfRule>
    <cfRule type="cellIs" dxfId="16" priority="87" operator="between">
      <formula>1</formula>
      <formula>34.8</formula>
    </cfRule>
  </conditionalFormatting>
  <conditionalFormatting sqref="M39">
    <cfRule type="cellIs" dxfId="15" priority="85" operator="between">
      <formula>1</formula>
      <formula>38</formula>
    </cfRule>
  </conditionalFormatting>
  <conditionalFormatting sqref="L39">
    <cfRule type="cellIs" dxfId="14" priority="83" operator="between">
      <formula>1</formula>
      <formula>34.99</formula>
    </cfRule>
    <cfRule type="cellIs" dxfId="13" priority="84" operator="between">
      <formula>1</formula>
      <formula>34.8</formula>
    </cfRule>
  </conditionalFormatting>
  <conditionalFormatting sqref="L39">
    <cfRule type="cellIs" dxfId="12" priority="82" operator="between">
      <formula>1</formula>
      <formula>38</formula>
    </cfRule>
  </conditionalFormatting>
  <conditionalFormatting sqref="M40">
    <cfRule type="cellIs" dxfId="11" priority="80" operator="between">
      <formula>1</formula>
      <formula>34.99</formula>
    </cfRule>
    <cfRule type="cellIs" dxfId="10" priority="81" operator="between">
      <formula>1</formula>
      <formula>34.8</formula>
    </cfRule>
  </conditionalFormatting>
  <conditionalFormatting sqref="M40">
    <cfRule type="cellIs" dxfId="9" priority="79" operator="between">
      <formula>1</formula>
      <formula>38</formula>
    </cfRule>
  </conditionalFormatting>
  <conditionalFormatting sqref="L40">
    <cfRule type="cellIs" dxfId="8" priority="77" operator="between">
      <formula>1</formula>
      <formula>34.99</formula>
    </cfRule>
    <cfRule type="cellIs" dxfId="7" priority="78" operator="between">
      <formula>1</formula>
      <formula>34.8</formula>
    </cfRule>
  </conditionalFormatting>
  <conditionalFormatting sqref="L40">
    <cfRule type="cellIs" dxfId="6" priority="76" operator="between">
      <formula>1</formula>
      <formula>38</formula>
    </cfRule>
  </conditionalFormatting>
  <conditionalFormatting sqref="H5">
    <cfRule type="cellIs" dxfId="5" priority="2" operator="between">
      <formula>1</formula>
      <formula>34.99</formula>
    </cfRule>
    <cfRule type="cellIs" dxfId="4" priority="3" operator="between">
      <formula>1</formula>
      <formula>34.8</formula>
    </cfRule>
  </conditionalFormatting>
  <conditionalFormatting sqref="H5">
    <cfRule type="cellIs" dxfId="3" priority="1" operator="between">
      <formula>1</formula>
      <formula>38</formula>
    </cfRule>
  </conditionalFormatting>
  <pageMargins left="0.7" right="0.7" top="0.75" bottom="0.75" header="0.3" footer="0.3"/>
  <pageSetup scale="79" orientation="landscape" r:id="rId1"/>
  <ignoredErrors>
    <ignoredError sqref="H7:K11 H12:H40 J17:K25 K12 K13:K16 J29:K32 K26:K28 J38:K39 K33:K37 K40" formulaRange="1"/>
    <ignoredError sqref="I12:I40 J12 J13:J16 J26:J28 J33:J37 J4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24"/>
  <sheetViews>
    <sheetView topLeftCell="A64" zoomScaleNormal="100" workbookViewId="0">
      <selection activeCell="G87" sqref="G87:K87"/>
    </sheetView>
  </sheetViews>
  <sheetFormatPr baseColWidth="10" defaultColWidth="8.83203125" defaultRowHeight="15" x14ac:dyDescent="0.2"/>
  <cols>
    <col min="1" max="1" width="10.6640625" customWidth="1"/>
    <col min="2" max="11" width="6.83203125" style="2" customWidth="1"/>
    <col min="12" max="31" width="7.5" customWidth="1"/>
  </cols>
  <sheetData>
    <row r="1" spans="1:91" ht="16" x14ac:dyDescent="0.2">
      <c r="A1" s="130" t="s">
        <v>35</v>
      </c>
      <c r="B1" s="6"/>
      <c r="C1" s="6"/>
      <c r="D1" s="7"/>
      <c r="E1" s="7"/>
      <c r="F1" s="7"/>
      <c r="G1" s="7"/>
      <c r="H1" s="7"/>
      <c r="I1" s="7"/>
      <c r="J1" s="6"/>
      <c r="K1" s="7"/>
      <c r="L1" s="6"/>
    </row>
    <row r="2" spans="1:91" ht="16" x14ac:dyDescent="0.2">
      <c r="A2" s="6" t="s">
        <v>32</v>
      </c>
      <c r="B2" s="6"/>
      <c r="C2" s="6"/>
      <c r="D2" s="7"/>
      <c r="E2" s="7"/>
      <c r="F2" s="7"/>
      <c r="G2" s="7"/>
      <c r="H2" s="7"/>
      <c r="I2" s="7"/>
      <c r="J2" s="6"/>
      <c r="K2" s="7"/>
      <c r="L2" s="6"/>
    </row>
    <row r="3" spans="1:91" ht="16" x14ac:dyDescent="0.2">
      <c r="A3" s="130" t="s">
        <v>43</v>
      </c>
      <c r="B3" s="6"/>
      <c r="C3" s="6"/>
      <c r="D3" s="7"/>
      <c r="E3" s="7"/>
      <c r="F3" s="7"/>
      <c r="G3" s="7"/>
      <c r="H3" s="7"/>
      <c r="I3" s="7"/>
      <c r="J3" s="6"/>
      <c r="K3" s="7"/>
      <c r="L3" s="6"/>
    </row>
    <row r="4" spans="1:91" ht="16" x14ac:dyDescent="0.2">
      <c r="A4" s="130" t="s">
        <v>33</v>
      </c>
      <c r="B4" s="6"/>
      <c r="C4" s="6"/>
      <c r="D4" s="7"/>
      <c r="E4" s="7"/>
      <c r="F4" s="7"/>
      <c r="G4" s="7"/>
      <c r="H4" s="7"/>
      <c r="I4" s="7"/>
      <c r="J4" s="6"/>
      <c r="K4" s="7"/>
      <c r="L4" s="6"/>
    </row>
    <row r="5" spans="1:91" ht="16" x14ac:dyDescent="0.2">
      <c r="A5" s="130" t="s">
        <v>34</v>
      </c>
      <c r="B5" s="6"/>
      <c r="C5" s="6"/>
      <c r="D5" s="7"/>
      <c r="E5" s="7"/>
      <c r="F5" s="7"/>
      <c r="G5" s="7"/>
      <c r="H5" s="7"/>
      <c r="I5" s="7"/>
      <c r="J5" s="6"/>
      <c r="K5" s="7"/>
      <c r="L5" s="6"/>
    </row>
    <row r="6" spans="1:91" s="1" customFormat="1" ht="16" x14ac:dyDescent="0.2">
      <c r="A6" s="165" t="s">
        <v>0</v>
      </c>
      <c r="B6" s="170" t="s">
        <v>27</v>
      </c>
      <c r="C6" s="171"/>
      <c r="D6" s="171"/>
      <c r="E6" s="171"/>
      <c r="F6" s="171"/>
      <c r="G6" s="171"/>
      <c r="H6" s="171"/>
      <c r="I6" s="171"/>
      <c r="J6" s="171"/>
      <c r="K6" s="172"/>
      <c r="L6" s="5"/>
    </row>
    <row r="7" spans="1:91" s="1" customFormat="1" ht="16" x14ac:dyDescent="0.2">
      <c r="A7" s="166"/>
      <c r="B7" s="174" t="s">
        <v>41</v>
      </c>
      <c r="C7" s="175"/>
      <c r="D7" s="175"/>
      <c r="E7" s="175"/>
      <c r="F7" s="176"/>
      <c r="G7" s="175" t="s">
        <v>42</v>
      </c>
      <c r="H7" s="175"/>
      <c r="I7" s="175"/>
      <c r="J7" s="175"/>
      <c r="K7" s="176"/>
      <c r="L7" s="5"/>
    </row>
    <row r="8" spans="1:91" s="3" customFormat="1" ht="17" thickBot="1" x14ac:dyDescent="0.25">
      <c r="A8" s="167"/>
      <c r="B8" s="8" t="s">
        <v>11</v>
      </c>
      <c r="C8" s="9" t="s">
        <v>12</v>
      </c>
      <c r="D8" s="9" t="s">
        <v>20</v>
      </c>
      <c r="E8" s="9" t="s">
        <v>19</v>
      </c>
      <c r="F8" s="10" t="s">
        <v>13</v>
      </c>
      <c r="G8" s="9" t="s">
        <v>11</v>
      </c>
      <c r="H8" s="9" t="s">
        <v>12</v>
      </c>
      <c r="I8" s="9" t="s">
        <v>20</v>
      </c>
      <c r="J8" s="9" t="s">
        <v>19</v>
      </c>
      <c r="K8" s="75" t="s">
        <v>13</v>
      </c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6" x14ac:dyDescent="0.2">
      <c r="A9" s="29">
        <v>1</v>
      </c>
      <c r="B9" s="13">
        <v>34.65</v>
      </c>
      <c r="C9" s="14">
        <v>34.46</v>
      </c>
      <c r="D9" s="14">
        <f>AVERAGE(B9:C9)</f>
        <v>34.555</v>
      </c>
      <c r="E9" s="14">
        <f>STDEV(B9:C9)</f>
        <v>0.13435028842544242</v>
      </c>
      <c r="F9" s="15">
        <f>(E9/D9)*100</f>
        <v>0.38880129771506994</v>
      </c>
      <c r="G9" s="14">
        <v>36.69</v>
      </c>
      <c r="H9" s="14">
        <v>37.01</v>
      </c>
      <c r="I9" s="14">
        <f>AVERAGE(G9:H9)</f>
        <v>36.849999999999994</v>
      </c>
      <c r="J9" s="14">
        <f>STDEV(G9:H9)</f>
        <v>0.22627416997969541</v>
      </c>
      <c r="K9" s="15">
        <f>(J9/I9)*100</f>
        <v>0.61404116683770815</v>
      </c>
      <c r="L9" s="5"/>
    </row>
    <row r="10" spans="1:91" ht="16" x14ac:dyDescent="0.2">
      <c r="A10" s="29">
        <v>2</v>
      </c>
      <c r="B10" s="21">
        <v>34.729999999999997</v>
      </c>
      <c r="C10" s="22">
        <v>34.58</v>
      </c>
      <c r="D10" s="22">
        <f t="shared" ref="D10:D42" si="0">AVERAGE(B10:C10)</f>
        <v>34.655000000000001</v>
      </c>
      <c r="E10" s="22">
        <f t="shared" ref="E10:E42" si="1">STDEV(B10:C10)</f>
        <v>0.10606601717798113</v>
      </c>
      <c r="F10" s="23">
        <f t="shared" ref="F10:F42" si="2">(E10/D10)*100</f>
        <v>0.3060626667955017</v>
      </c>
      <c r="G10" s="17" t="s">
        <v>14</v>
      </c>
      <c r="H10" s="17" t="s">
        <v>14</v>
      </c>
      <c r="I10" s="17" t="s">
        <v>14</v>
      </c>
      <c r="J10" s="17" t="s">
        <v>14</v>
      </c>
      <c r="K10" s="24" t="s">
        <v>14</v>
      </c>
      <c r="L10" s="6"/>
    </row>
    <row r="11" spans="1:91" ht="16" x14ac:dyDescent="0.2">
      <c r="A11" s="29">
        <v>3</v>
      </c>
      <c r="B11" s="16" t="s">
        <v>14</v>
      </c>
      <c r="C11" s="17" t="s">
        <v>14</v>
      </c>
      <c r="D11" s="17" t="s">
        <v>14</v>
      </c>
      <c r="E11" s="17" t="s">
        <v>14</v>
      </c>
      <c r="F11" s="24" t="s">
        <v>14</v>
      </c>
      <c r="G11" s="17" t="s">
        <v>14</v>
      </c>
      <c r="H11" s="17" t="s">
        <v>14</v>
      </c>
      <c r="I11" s="17" t="s">
        <v>14</v>
      </c>
      <c r="J11" s="17" t="s">
        <v>14</v>
      </c>
      <c r="K11" s="24" t="s">
        <v>14</v>
      </c>
      <c r="L11" s="73"/>
    </row>
    <row r="12" spans="1:91" ht="16" x14ac:dyDescent="0.2">
      <c r="A12" s="29">
        <v>4</v>
      </c>
      <c r="B12" s="16" t="s">
        <v>14</v>
      </c>
      <c r="C12" s="17" t="s">
        <v>14</v>
      </c>
      <c r="D12" s="17" t="s">
        <v>14</v>
      </c>
      <c r="E12" s="17" t="s">
        <v>14</v>
      </c>
      <c r="F12" s="24" t="s">
        <v>14</v>
      </c>
      <c r="G12" s="17" t="s">
        <v>14</v>
      </c>
      <c r="H12" s="17" t="s">
        <v>14</v>
      </c>
      <c r="I12" s="17" t="s">
        <v>14</v>
      </c>
      <c r="J12" s="17" t="s">
        <v>14</v>
      </c>
      <c r="K12" s="24" t="s">
        <v>14</v>
      </c>
      <c r="L12" s="6"/>
    </row>
    <row r="13" spans="1:91" ht="16" x14ac:dyDescent="0.2">
      <c r="A13" s="29">
        <v>5</v>
      </c>
      <c r="B13" s="16" t="s">
        <v>14</v>
      </c>
      <c r="C13" s="17" t="s">
        <v>14</v>
      </c>
      <c r="D13" s="17" t="s">
        <v>14</v>
      </c>
      <c r="E13" s="17" t="s">
        <v>14</v>
      </c>
      <c r="F13" s="24" t="s">
        <v>14</v>
      </c>
      <c r="G13" s="17" t="s">
        <v>14</v>
      </c>
      <c r="H13" s="17" t="s">
        <v>14</v>
      </c>
      <c r="I13" s="17" t="s">
        <v>14</v>
      </c>
      <c r="J13" s="17" t="s">
        <v>14</v>
      </c>
      <c r="K13" s="24" t="s">
        <v>14</v>
      </c>
      <c r="L13" s="74"/>
    </row>
    <row r="14" spans="1:91" ht="16" x14ac:dyDescent="0.2">
      <c r="A14" s="29">
        <v>6</v>
      </c>
      <c r="B14" s="21">
        <v>22.93</v>
      </c>
      <c r="C14" s="22">
        <v>23.27</v>
      </c>
      <c r="D14" s="22">
        <f t="shared" si="0"/>
        <v>23.1</v>
      </c>
      <c r="E14" s="22">
        <f t="shared" si="1"/>
        <v>0.24041630560342606</v>
      </c>
      <c r="F14" s="23">
        <f t="shared" si="2"/>
        <v>1.040763227720459</v>
      </c>
      <c r="G14" s="22">
        <v>24.06</v>
      </c>
      <c r="H14" s="22">
        <v>24.16</v>
      </c>
      <c r="I14" s="22">
        <f t="shared" ref="I14:I42" si="3">AVERAGE(G14:H14)</f>
        <v>24.11</v>
      </c>
      <c r="J14" s="22">
        <f t="shared" ref="J14:J42" si="4">STDEV(G14:H14)</f>
        <v>7.0710678118655765E-2</v>
      </c>
      <c r="K14" s="23">
        <f t="shared" ref="K14:K42" si="5">(J14/I14)*100</f>
        <v>0.29328360895336275</v>
      </c>
      <c r="L14" s="6"/>
    </row>
    <row r="15" spans="1:91" ht="16" x14ac:dyDescent="0.2">
      <c r="A15" s="29">
        <v>7</v>
      </c>
      <c r="B15" s="21">
        <v>20.149999999999999</v>
      </c>
      <c r="C15" s="22">
        <v>20.54</v>
      </c>
      <c r="D15" s="22">
        <f t="shared" si="0"/>
        <v>20.344999999999999</v>
      </c>
      <c r="E15" s="22">
        <f t="shared" si="1"/>
        <v>0.27577164466275395</v>
      </c>
      <c r="F15" s="23">
        <f t="shared" si="2"/>
        <v>1.3554762578655883</v>
      </c>
      <c r="G15" s="22">
        <v>21.02</v>
      </c>
      <c r="H15" s="22">
        <v>20.96</v>
      </c>
      <c r="I15" s="22">
        <f t="shared" si="3"/>
        <v>20.990000000000002</v>
      </c>
      <c r="J15" s="22">
        <f t="shared" si="4"/>
        <v>4.2426406871191945E-2</v>
      </c>
      <c r="K15" s="23">
        <f t="shared" si="5"/>
        <v>0.20212675974841326</v>
      </c>
      <c r="L15" s="6"/>
    </row>
    <row r="16" spans="1:91" ht="16" x14ac:dyDescent="0.2">
      <c r="A16" s="29">
        <v>8</v>
      </c>
      <c r="B16" s="21">
        <v>29.15</v>
      </c>
      <c r="C16" s="22">
        <v>29.14</v>
      </c>
      <c r="D16" s="22">
        <f t="shared" si="0"/>
        <v>29.145</v>
      </c>
      <c r="E16" s="22">
        <f t="shared" si="1"/>
        <v>7.0710678118640685E-3</v>
      </c>
      <c r="F16" s="23">
        <f t="shared" si="2"/>
        <v>2.4261684034531029E-2</v>
      </c>
      <c r="G16" s="22">
        <v>30.18</v>
      </c>
      <c r="H16" s="22">
        <v>30.51</v>
      </c>
      <c r="I16" s="22">
        <f t="shared" si="3"/>
        <v>30.344999999999999</v>
      </c>
      <c r="J16" s="22">
        <f t="shared" si="4"/>
        <v>0.23334523779156199</v>
      </c>
      <c r="K16" s="23">
        <f t="shared" si="5"/>
        <v>0.76897425536846931</v>
      </c>
      <c r="L16" s="6"/>
    </row>
    <row r="17" spans="1:12" ht="16" x14ac:dyDescent="0.2">
      <c r="A17" s="29">
        <v>9</v>
      </c>
      <c r="B17" s="21">
        <v>22.43</v>
      </c>
      <c r="C17" s="22">
        <v>22.52</v>
      </c>
      <c r="D17" s="22">
        <f t="shared" si="0"/>
        <v>22.475000000000001</v>
      </c>
      <c r="E17" s="22">
        <f t="shared" si="1"/>
        <v>6.3639610306789177E-2</v>
      </c>
      <c r="F17" s="23">
        <f t="shared" si="2"/>
        <v>0.28315733173209867</v>
      </c>
      <c r="G17" s="22">
        <v>21.58</v>
      </c>
      <c r="H17" s="22">
        <v>21.66</v>
      </c>
      <c r="I17" s="22">
        <f t="shared" si="3"/>
        <v>21.619999999999997</v>
      </c>
      <c r="J17" s="22">
        <f t="shared" si="4"/>
        <v>5.6568542494925107E-2</v>
      </c>
      <c r="K17" s="23">
        <f t="shared" si="5"/>
        <v>0.26164913272398299</v>
      </c>
      <c r="L17" s="5"/>
    </row>
    <row r="18" spans="1:12" ht="16" x14ac:dyDescent="0.2">
      <c r="A18" s="29">
        <v>10</v>
      </c>
      <c r="B18" s="21">
        <v>30.78</v>
      </c>
      <c r="C18" s="22">
        <v>30.74</v>
      </c>
      <c r="D18" s="22">
        <f t="shared" si="0"/>
        <v>30.759999999999998</v>
      </c>
      <c r="E18" s="22">
        <f t="shared" si="1"/>
        <v>2.828427124746381E-2</v>
      </c>
      <c r="F18" s="23">
        <f t="shared" si="2"/>
        <v>9.1951466994355691E-2</v>
      </c>
      <c r="G18" s="22">
        <v>31.29</v>
      </c>
      <c r="H18" s="22">
        <v>31.73</v>
      </c>
      <c r="I18" s="22">
        <f t="shared" si="3"/>
        <v>31.509999999999998</v>
      </c>
      <c r="J18" s="22">
        <f t="shared" si="4"/>
        <v>0.31112698372208181</v>
      </c>
      <c r="K18" s="23">
        <f t="shared" si="5"/>
        <v>0.98739125268829531</v>
      </c>
      <c r="L18" s="6"/>
    </row>
    <row r="19" spans="1:12" ht="16" x14ac:dyDescent="0.2">
      <c r="A19" s="29">
        <v>11</v>
      </c>
      <c r="B19" s="21">
        <v>25.85</v>
      </c>
      <c r="C19" s="22">
        <v>25.81</v>
      </c>
      <c r="D19" s="22">
        <f t="shared" si="0"/>
        <v>25.83</v>
      </c>
      <c r="E19" s="22">
        <f t="shared" si="1"/>
        <v>2.828427124746381E-2</v>
      </c>
      <c r="F19" s="23">
        <f t="shared" si="2"/>
        <v>0.10950163084577551</v>
      </c>
      <c r="G19" s="22">
        <v>26.06</v>
      </c>
      <c r="H19" s="22">
        <v>26.17</v>
      </c>
      <c r="I19" s="22">
        <f t="shared" si="3"/>
        <v>26.115000000000002</v>
      </c>
      <c r="J19" s="22">
        <f t="shared" si="4"/>
        <v>7.7781745930522339E-2</v>
      </c>
      <c r="K19" s="23">
        <f t="shared" si="5"/>
        <v>0.29784317798400284</v>
      </c>
      <c r="L19" s="25"/>
    </row>
    <row r="20" spans="1:12" ht="16" x14ac:dyDescent="0.2">
      <c r="A20" s="29">
        <v>12</v>
      </c>
      <c r="B20" s="16" t="s">
        <v>14</v>
      </c>
      <c r="C20" s="17" t="s">
        <v>14</v>
      </c>
      <c r="D20" s="17" t="s">
        <v>14</v>
      </c>
      <c r="E20" s="17" t="s">
        <v>14</v>
      </c>
      <c r="F20" s="24" t="s">
        <v>14</v>
      </c>
      <c r="G20" s="17" t="s">
        <v>14</v>
      </c>
      <c r="H20" s="17" t="s">
        <v>14</v>
      </c>
      <c r="I20" s="17" t="s">
        <v>14</v>
      </c>
      <c r="J20" s="17" t="s">
        <v>14</v>
      </c>
      <c r="K20" s="24" t="s">
        <v>14</v>
      </c>
      <c r="L20" s="6"/>
    </row>
    <row r="21" spans="1:12" ht="16" x14ac:dyDescent="0.2">
      <c r="A21" s="29">
        <v>13</v>
      </c>
      <c r="B21" s="16" t="s">
        <v>14</v>
      </c>
      <c r="C21" s="17" t="s">
        <v>14</v>
      </c>
      <c r="D21" s="17" t="s">
        <v>14</v>
      </c>
      <c r="E21" s="17" t="s">
        <v>14</v>
      </c>
      <c r="F21" s="24" t="s">
        <v>14</v>
      </c>
      <c r="G21" s="17" t="s">
        <v>14</v>
      </c>
      <c r="H21" s="17" t="s">
        <v>14</v>
      </c>
      <c r="I21" s="17" t="s">
        <v>14</v>
      </c>
      <c r="J21" s="17" t="s">
        <v>14</v>
      </c>
      <c r="K21" s="24" t="s">
        <v>14</v>
      </c>
      <c r="L21" s="6"/>
    </row>
    <row r="22" spans="1:12" ht="16" x14ac:dyDescent="0.2">
      <c r="A22" s="29">
        <v>14</v>
      </c>
      <c r="B22" s="16" t="s">
        <v>14</v>
      </c>
      <c r="C22" s="17" t="s">
        <v>14</v>
      </c>
      <c r="D22" s="17" t="s">
        <v>14</v>
      </c>
      <c r="E22" s="17" t="s">
        <v>14</v>
      </c>
      <c r="F22" s="24" t="s">
        <v>14</v>
      </c>
      <c r="G22" s="17" t="s">
        <v>14</v>
      </c>
      <c r="H22" s="17" t="s">
        <v>14</v>
      </c>
      <c r="I22" s="17" t="s">
        <v>14</v>
      </c>
      <c r="J22" s="17" t="s">
        <v>14</v>
      </c>
      <c r="K22" s="24" t="s">
        <v>14</v>
      </c>
      <c r="L22" s="73"/>
    </row>
    <row r="23" spans="1:12" ht="16" x14ac:dyDescent="0.2">
      <c r="A23" s="29">
        <v>15</v>
      </c>
      <c r="B23" s="21">
        <v>34.96</v>
      </c>
      <c r="C23" s="22">
        <v>35.299999999999997</v>
      </c>
      <c r="D23" s="22">
        <f t="shared" si="0"/>
        <v>35.129999999999995</v>
      </c>
      <c r="E23" s="22">
        <f t="shared" si="1"/>
        <v>0.24041630560342353</v>
      </c>
      <c r="F23" s="23">
        <f t="shared" si="2"/>
        <v>0.68436181498270299</v>
      </c>
      <c r="G23" s="22">
        <v>36.19</v>
      </c>
      <c r="H23" s="22">
        <v>36.06</v>
      </c>
      <c r="I23" s="22">
        <f t="shared" si="3"/>
        <v>36.125</v>
      </c>
      <c r="J23" s="22">
        <f t="shared" si="4"/>
        <v>9.1923881554247966E-2</v>
      </c>
      <c r="K23" s="23">
        <f t="shared" si="5"/>
        <v>0.25446057177646497</v>
      </c>
      <c r="L23" s="6"/>
    </row>
    <row r="24" spans="1:12" ht="16" x14ac:dyDescent="0.2">
      <c r="A24" s="29">
        <v>16</v>
      </c>
      <c r="B24" s="16" t="s">
        <v>14</v>
      </c>
      <c r="C24" s="17" t="s">
        <v>14</v>
      </c>
      <c r="D24" s="17" t="s">
        <v>14</v>
      </c>
      <c r="E24" s="17" t="s">
        <v>14</v>
      </c>
      <c r="F24" s="24" t="s">
        <v>14</v>
      </c>
      <c r="G24" s="17" t="s">
        <v>14</v>
      </c>
      <c r="H24" s="17" t="s">
        <v>14</v>
      </c>
      <c r="I24" s="17" t="s">
        <v>14</v>
      </c>
      <c r="J24" s="17" t="s">
        <v>14</v>
      </c>
      <c r="K24" s="24" t="s">
        <v>14</v>
      </c>
      <c r="L24" s="6"/>
    </row>
    <row r="25" spans="1:12" ht="16" x14ac:dyDescent="0.2">
      <c r="A25" s="29">
        <v>17</v>
      </c>
      <c r="B25" s="16" t="s">
        <v>14</v>
      </c>
      <c r="C25" s="17" t="s">
        <v>14</v>
      </c>
      <c r="D25" s="17" t="s">
        <v>14</v>
      </c>
      <c r="E25" s="17" t="s">
        <v>14</v>
      </c>
      <c r="F25" s="24" t="s">
        <v>14</v>
      </c>
      <c r="G25" s="17" t="s">
        <v>14</v>
      </c>
      <c r="H25" s="17" t="s">
        <v>14</v>
      </c>
      <c r="I25" s="17" t="s">
        <v>14</v>
      </c>
      <c r="J25" s="17" t="s">
        <v>14</v>
      </c>
      <c r="K25" s="24" t="s">
        <v>14</v>
      </c>
      <c r="L25" s="6"/>
    </row>
    <row r="26" spans="1:12" ht="16" x14ac:dyDescent="0.2">
      <c r="A26" s="29">
        <v>18</v>
      </c>
      <c r="B26" s="21">
        <v>35</v>
      </c>
      <c r="C26" s="22">
        <v>35</v>
      </c>
      <c r="D26" s="22">
        <f t="shared" si="0"/>
        <v>35</v>
      </c>
      <c r="E26" s="22">
        <f t="shared" si="1"/>
        <v>0</v>
      </c>
      <c r="F26" s="23">
        <f t="shared" si="2"/>
        <v>0</v>
      </c>
      <c r="G26" s="22">
        <v>37.01</v>
      </c>
      <c r="H26" s="22">
        <v>36.97</v>
      </c>
      <c r="I26" s="22">
        <f t="shared" si="3"/>
        <v>36.989999999999995</v>
      </c>
      <c r="J26" s="22">
        <f t="shared" si="4"/>
        <v>2.8284271247461298E-2</v>
      </c>
      <c r="K26" s="23">
        <f t="shared" si="5"/>
        <v>7.6464642464074889E-2</v>
      </c>
      <c r="L26" s="6"/>
    </row>
    <row r="27" spans="1:12" ht="16" x14ac:dyDescent="0.2">
      <c r="A27" s="29">
        <v>19</v>
      </c>
      <c r="B27" s="16" t="s">
        <v>14</v>
      </c>
      <c r="C27" s="17" t="s">
        <v>14</v>
      </c>
      <c r="D27" s="17" t="s">
        <v>14</v>
      </c>
      <c r="E27" s="17" t="s">
        <v>14</v>
      </c>
      <c r="F27" s="24" t="s">
        <v>14</v>
      </c>
      <c r="G27" s="17" t="s">
        <v>14</v>
      </c>
      <c r="H27" s="17" t="s">
        <v>14</v>
      </c>
      <c r="I27" s="17" t="s">
        <v>14</v>
      </c>
      <c r="J27" s="17" t="s">
        <v>14</v>
      </c>
      <c r="K27" s="24" t="s">
        <v>14</v>
      </c>
      <c r="L27" s="6"/>
    </row>
    <row r="28" spans="1:12" ht="16" x14ac:dyDescent="0.2">
      <c r="A28" s="39">
        <v>20</v>
      </c>
      <c r="B28" s="21">
        <v>33.72</v>
      </c>
      <c r="C28" s="22">
        <v>33.86</v>
      </c>
      <c r="D28" s="22">
        <f t="shared" si="0"/>
        <v>33.79</v>
      </c>
      <c r="E28" s="22">
        <f t="shared" si="1"/>
        <v>9.8994949366117052E-2</v>
      </c>
      <c r="F28" s="26">
        <f t="shared" si="2"/>
        <v>0.29297114343331476</v>
      </c>
      <c r="G28" s="62">
        <v>31.94</v>
      </c>
      <c r="H28" s="62">
        <v>33.97</v>
      </c>
      <c r="I28" s="62">
        <f t="shared" si="3"/>
        <v>32.954999999999998</v>
      </c>
      <c r="J28" s="62">
        <f t="shared" si="4"/>
        <v>1.4354267658086897</v>
      </c>
      <c r="K28" s="76">
        <f t="shared" si="5"/>
        <v>4.3557176932443928</v>
      </c>
      <c r="L28" s="6"/>
    </row>
    <row r="29" spans="1:12" ht="16" x14ac:dyDescent="0.2">
      <c r="A29" s="39">
        <v>21</v>
      </c>
      <c r="B29" s="21">
        <v>22.52</v>
      </c>
      <c r="C29" s="22">
        <v>27.18</v>
      </c>
      <c r="D29" s="22">
        <f t="shared" si="0"/>
        <v>24.85</v>
      </c>
      <c r="E29" s="22">
        <f t="shared" si="1"/>
        <v>3.2951176003293114</v>
      </c>
      <c r="F29" s="26">
        <f t="shared" si="2"/>
        <v>13.260030584826202</v>
      </c>
      <c r="G29" s="62">
        <v>25.64</v>
      </c>
      <c r="H29" s="62">
        <v>25.89</v>
      </c>
      <c r="I29" s="62">
        <f t="shared" si="3"/>
        <v>25.765000000000001</v>
      </c>
      <c r="J29" s="62">
        <f t="shared" si="4"/>
        <v>0.17677669529663689</v>
      </c>
      <c r="K29" s="26">
        <f t="shared" si="5"/>
        <v>0.68611176129104168</v>
      </c>
      <c r="L29" s="6"/>
    </row>
    <row r="30" spans="1:12" ht="16" x14ac:dyDescent="0.2">
      <c r="A30" s="39">
        <v>22</v>
      </c>
      <c r="B30" s="21">
        <v>29</v>
      </c>
      <c r="C30" s="22">
        <v>29.02</v>
      </c>
      <c r="D30" s="22">
        <f t="shared" si="0"/>
        <v>29.009999999999998</v>
      </c>
      <c r="E30" s="22">
        <f t="shared" si="1"/>
        <v>1.4142135623730649E-2</v>
      </c>
      <c r="F30" s="26">
        <f t="shared" si="2"/>
        <v>4.8749174849123229E-2</v>
      </c>
      <c r="G30" s="62">
        <v>28.43</v>
      </c>
      <c r="H30" s="62">
        <v>29.1</v>
      </c>
      <c r="I30" s="62">
        <f t="shared" si="3"/>
        <v>28.765000000000001</v>
      </c>
      <c r="J30" s="62">
        <f t="shared" si="4"/>
        <v>0.47376154339498805</v>
      </c>
      <c r="K30" s="26">
        <f t="shared" si="5"/>
        <v>1.6470069299321675</v>
      </c>
      <c r="L30" s="6"/>
    </row>
    <row r="31" spans="1:12" ht="16" x14ac:dyDescent="0.2">
      <c r="A31" s="39">
        <v>23</v>
      </c>
      <c r="B31" s="16" t="s">
        <v>14</v>
      </c>
      <c r="C31" s="17" t="s">
        <v>14</v>
      </c>
      <c r="D31" s="17" t="s">
        <v>14</v>
      </c>
      <c r="E31" s="17" t="s">
        <v>14</v>
      </c>
      <c r="F31" s="27" t="s">
        <v>14</v>
      </c>
      <c r="G31" s="28" t="s">
        <v>14</v>
      </c>
      <c r="H31" s="28" t="s">
        <v>14</v>
      </c>
      <c r="I31" s="28" t="s">
        <v>14</v>
      </c>
      <c r="J31" s="28" t="s">
        <v>14</v>
      </c>
      <c r="K31" s="27" t="s">
        <v>14</v>
      </c>
      <c r="L31" s="6"/>
    </row>
    <row r="32" spans="1:12" ht="16" x14ac:dyDescent="0.2">
      <c r="A32" s="39">
        <v>24</v>
      </c>
      <c r="B32" s="16" t="s">
        <v>14</v>
      </c>
      <c r="C32" s="17" t="s">
        <v>14</v>
      </c>
      <c r="D32" s="17" t="s">
        <v>14</v>
      </c>
      <c r="E32" s="17" t="s">
        <v>14</v>
      </c>
      <c r="F32" s="27" t="s">
        <v>14</v>
      </c>
      <c r="G32" s="28" t="s">
        <v>14</v>
      </c>
      <c r="H32" s="28" t="s">
        <v>14</v>
      </c>
      <c r="I32" s="28" t="s">
        <v>14</v>
      </c>
      <c r="J32" s="28" t="s">
        <v>14</v>
      </c>
      <c r="K32" s="27" t="s">
        <v>14</v>
      </c>
      <c r="L32" s="6"/>
    </row>
    <row r="33" spans="1:12" ht="16" x14ac:dyDescent="0.2">
      <c r="A33" s="29">
        <v>25</v>
      </c>
      <c r="B33" s="16" t="s">
        <v>14</v>
      </c>
      <c r="C33" s="17" t="s">
        <v>14</v>
      </c>
      <c r="D33" s="17" t="s">
        <v>14</v>
      </c>
      <c r="E33" s="17" t="s">
        <v>14</v>
      </c>
      <c r="F33" s="27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7" t="s">
        <v>14</v>
      </c>
      <c r="L33" s="6"/>
    </row>
    <row r="34" spans="1:12" ht="16" x14ac:dyDescent="0.2">
      <c r="A34" s="29">
        <v>26</v>
      </c>
      <c r="B34" s="16" t="s">
        <v>14</v>
      </c>
      <c r="C34" s="17" t="s">
        <v>14</v>
      </c>
      <c r="D34" s="17" t="s">
        <v>14</v>
      </c>
      <c r="E34" s="17" t="s">
        <v>14</v>
      </c>
      <c r="F34" s="27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7" t="s">
        <v>14</v>
      </c>
      <c r="L34" s="6"/>
    </row>
    <row r="35" spans="1:12" ht="16" x14ac:dyDescent="0.2">
      <c r="A35" s="29">
        <v>27</v>
      </c>
      <c r="B35" s="21">
        <v>31.55</v>
      </c>
      <c r="C35" s="22">
        <v>31.46</v>
      </c>
      <c r="D35" s="22">
        <f t="shared" si="0"/>
        <v>31.505000000000003</v>
      </c>
      <c r="E35" s="22">
        <f t="shared" si="1"/>
        <v>6.3639610306789177E-2</v>
      </c>
      <c r="F35" s="26">
        <f t="shared" si="2"/>
        <v>0.20199844566509817</v>
      </c>
      <c r="G35" s="62">
        <v>33.92</v>
      </c>
      <c r="H35" s="62">
        <v>34.06</v>
      </c>
      <c r="I35" s="62">
        <f t="shared" si="3"/>
        <v>33.99</v>
      </c>
      <c r="J35" s="62">
        <f t="shared" si="4"/>
        <v>9.8994949366117052E-2</v>
      </c>
      <c r="K35" s="26">
        <f t="shared" si="5"/>
        <v>0.29124727674644613</v>
      </c>
      <c r="L35" s="6"/>
    </row>
    <row r="36" spans="1:12" ht="16" x14ac:dyDescent="0.2">
      <c r="A36" s="29">
        <v>28</v>
      </c>
      <c r="B36" s="29">
        <v>37.049999999999997</v>
      </c>
      <c r="C36" s="30">
        <v>35.81</v>
      </c>
      <c r="D36" s="17">
        <f>AVERAGE(B36:C36)</f>
        <v>36.43</v>
      </c>
      <c r="E36" s="22">
        <f t="shared" si="1"/>
        <v>0.87681240867131538</v>
      </c>
      <c r="F36" s="26">
        <f t="shared" si="2"/>
        <v>2.4068416378570281</v>
      </c>
      <c r="G36" s="62"/>
      <c r="H36" s="62"/>
      <c r="I36" s="62"/>
      <c r="J36" s="62"/>
      <c r="K36" s="76"/>
      <c r="L36" s="6"/>
    </row>
    <row r="37" spans="1:12" ht="16" x14ac:dyDescent="0.2">
      <c r="A37" s="29">
        <v>29</v>
      </c>
      <c r="B37" s="21">
        <v>33.74</v>
      </c>
      <c r="C37" s="22">
        <v>33.96</v>
      </c>
      <c r="D37" s="22">
        <f t="shared" si="0"/>
        <v>33.85</v>
      </c>
      <c r="E37" s="22">
        <f t="shared" si="1"/>
        <v>0.15556349186103965</v>
      </c>
      <c r="F37" s="26">
        <f t="shared" si="2"/>
        <v>0.4595671842275913</v>
      </c>
      <c r="G37" s="62">
        <v>35.18</v>
      </c>
      <c r="H37" s="62">
        <v>30.89</v>
      </c>
      <c r="I37" s="62">
        <f t="shared" si="3"/>
        <v>33.034999999999997</v>
      </c>
      <c r="J37" s="62">
        <f t="shared" si="4"/>
        <v>3.0334880912902884</v>
      </c>
      <c r="K37" s="76">
        <f t="shared" si="5"/>
        <v>9.182648982262112</v>
      </c>
      <c r="L37" s="6"/>
    </row>
    <row r="38" spans="1:12" ht="16" x14ac:dyDescent="0.2">
      <c r="A38" s="29">
        <v>30</v>
      </c>
      <c r="B38" s="21">
        <v>32.36</v>
      </c>
      <c r="C38" s="22">
        <v>33.090000000000003</v>
      </c>
      <c r="D38" s="22">
        <f t="shared" si="0"/>
        <v>32.725000000000001</v>
      </c>
      <c r="E38" s="22">
        <f t="shared" si="1"/>
        <v>0.51618795026618247</v>
      </c>
      <c r="F38" s="26">
        <f t="shared" si="2"/>
        <v>1.5773504973756531</v>
      </c>
      <c r="G38" s="62">
        <v>33.72</v>
      </c>
      <c r="H38" s="62">
        <v>31.86</v>
      </c>
      <c r="I38" s="62">
        <f t="shared" si="3"/>
        <v>32.79</v>
      </c>
      <c r="J38" s="62">
        <f t="shared" si="4"/>
        <v>1.3152186130069781</v>
      </c>
      <c r="K38" s="76">
        <f t="shared" si="5"/>
        <v>4.0110357212777625</v>
      </c>
      <c r="L38" s="6"/>
    </row>
    <row r="39" spans="1:12" ht="16" x14ac:dyDescent="0.2">
      <c r="A39" s="29">
        <v>31</v>
      </c>
      <c r="B39" s="21">
        <v>33.44</v>
      </c>
      <c r="C39" s="22">
        <v>34.130000000000003</v>
      </c>
      <c r="D39" s="22">
        <f t="shared" si="0"/>
        <v>33.784999999999997</v>
      </c>
      <c r="E39" s="22">
        <f t="shared" si="1"/>
        <v>0.48790367901872117</v>
      </c>
      <c r="F39" s="26">
        <f t="shared" si="2"/>
        <v>1.4441429007509878</v>
      </c>
      <c r="G39" s="62">
        <v>33.43</v>
      </c>
      <c r="H39" s="62">
        <v>35.11</v>
      </c>
      <c r="I39" s="62">
        <f t="shared" si="3"/>
        <v>34.269999999999996</v>
      </c>
      <c r="J39" s="62">
        <f t="shared" si="4"/>
        <v>1.1879393923933996</v>
      </c>
      <c r="K39" s="76">
        <f t="shared" si="5"/>
        <v>3.4664119999807403</v>
      </c>
      <c r="L39" s="6"/>
    </row>
    <row r="40" spans="1:12" ht="16" x14ac:dyDescent="0.2">
      <c r="A40" s="29">
        <v>32</v>
      </c>
      <c r="B40" s="21">
        <v>35.299999999999997</v>
      </c>
      <c r="C40" s="22">
        <v>35.36</v>
      </c>
      <c r="D40" s="22">
        <f t="shared" si="0"/>
        <v>35.33</v>
      </c>
      <c r="E40" s="22">
        <f t="shared" si="1"/>
        <v>4.2426406871194457E-2</v>
      </c>
      <c r="F40" s="26">
        <f t="shared" si="2"/>
        <v>0.12008606530199394</v>
      </c>
      <c r="G40" s="62">
        <v>36.39</v>
      </c>
      <c r="H40" s="62">
        <v>36.28</v>
      </c>
      <c r="I40" s="62">
        <f t="shared" si="3"/>
        <v>36.335000000000001</v>
      </c>
      <c r="J40" s="62">
        <f t="shared" si="4"/>
        <v>7.7781745930519827E-2</v>
      </c>
      <c r="K40" s="26">
        <f t="shared" si="5"/>
        <v>0.21406838015830418</v>
      </c>
      <c r="L40" s="6"/>
    </row>
    <row r="41" spans="1:12" ht="16" x14ac:dyDescent="0.2">
      <c r="A41" s="29">
        <v>33</v>
      </c>
      <c r="B41" s="29">
        <v>35.79</v>
      </c>
      <c r="C41" s="30">
        <v>36.46</v>
      </c>
      <c r="D41" s="17">
        <f>AVERAGE(B41:C41)</f>
        <v>36.125</v>
      </c>
      <c r="E41" s="22">
        <f t="shared" si="1"/>
        <v>0.47376154339498805</v>
      </c>
      <c r="F41" s="26">
        <f t="shared" si="2"/>
        <v>1.3114506391556762</v>
      </c>
      <c r="G41" s="28" t="s">
        <v>14</v>
      </c>
      <c r="H41" s="28" t="s">
        <v>14</v>
      </c>
      <c r="I41" s="28" t="s">
        <v>14</v>
      </c>
      <c r="J41" s="28" t="s">
        <v>14</v>
      </c>
      <c r="K41" s="27" t="s">
        <v>14</v>
      </c>
      <c r="L41" s="6"/>
    </row>
    <row r="42" spans="1:12" ht="16" x14ac:dyDescent="0.2">
      <c r="A42" s="43">
        <v>34</v>
      </c>
      <c r="B42" s="31">
        <v>32.49</v>
      </c>
      <c r="C42" s="32">
        <v>30.26</v>
      </c>
      <c r="D42" s="32">
        <f t="shared" si="0"/>
        <v>31.375</v>
      </c>
      <c r="E42" s="32">
        <f t="shared" si="1"/>
        <v>1.5768481220460013</v>
      </c>
      <c r="F42" s="33">
        <f t="shared" si="2"/>
        <v>5.0258107475569762</v>
      </c>
      <c r="G42" s="70">
        <v>34.82</v>
      </c>
      <c r="H42" s="70">
        <v>34.31</v>
      </c>
      <c r="I42" s="70">
        <f t="shared" si="3"/>
        <v>34.564999999999998</v>
      </c>
      <c r="J42" s="70">
        <f t="shared" si="4"/>
        <v>0.36062445840513785</v>
      </c>
      <c r="K42" s="33">
        <f t="shared" si="5"/>
        <v>1.0433226049620654</v>
      </c>
      <c r="L42" s="6"/>
    </row>
    <row r="43" spans="1:12" ht="16" x14ac:dyDescent="0.2">
      <c r="A43" s="6"/>
      <c r="B43" s="7"/>
      <c r="C43" s="7"/>
      <c r="D43" s="7"/>
      <c r="E43" s="9" t="s">
        <v>20</v>
      </c>
      <c r="F43" s="23">
        <f>AVERAGE(F9:F10,F14:F19,F23,F26,F28:F30,F35:F42)</f>
        <v>1.4492064952231298</v>
      </c>
      <c r="G43" s="22"/>
      <c r="H43" s="22"/>
      <c r="I43" s="22"/>
      <c r="J43" s="9" t="s">
        <v>20</v>
      </c>
      <c r="K43" s="23">
        <f>AVERAGE(K9,K14:K19,K23,K26,K28:K30,K35,K37:K40,K42)</f>
        <v>1.591878106577767</v>
      </c>
      <c r="L43" s="30"/>
    </row>
    <row r="44" spans="1:12" ht="16" x14ac:dyDescent="0.2">
      <c r="A44" s="6"/>
      <c r="B44" s="7"/>
      <c r="C44" s="7"/>
      <c r="D44" s="7"/>
      <c r="E44" s="9" t="s">
        <v>19</v>
      </c>
      <c r="F44" s="23">
        <f>STDEV(F9:F10,F14:F19,F23,F26,F28:F30,F35:F42)</f>
        <v>2.9424387132611098</v>
      </c>
      <c r="G44" s="22"/>
      <c r="H44" s="22"/>
      <c r="I44" s="22"/>
      <c r="J44" s="9" t="s">
        <v>19</v>
      </c>
      <c r="K44" s="23">
        <f>STDEV(K9,K14:K19,K23,K26,K28:K30,K35,K37:K40,K42)</f>
        <v>2.3324422145985366</v>
      </c>
      <c r="L44" s="30"/>
    </row>
    <row r="45" spans="1:12" ht="16" x14ac:dyDescent="0.2">
      <c r="A45" s="130" t="s">
        <v>36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6"/>
    </row>
    <row r="46" spans="1:12" ht="16" x14ac:dyDescent="0.2">
      <c r="A46" s="165" t="s">
        <v>0</v>
      </c>
      <c r="B46" s="170" t="s">
        <v>28</v>
      </c>
      <c r="C46" s="171"/>
      <c r="D46" s="171"/>
      <c r="E46" s="171"/>
      <c r="F46" s="171"/>
      <c r="G46" s="171"/>
      <c r="H46" s="171"/>
      <c r="I46" s="171"/>
      <c r="J46" s="171"/>
      <c r="K46" s="172"/>
      <c r="L46" s="6"/>
    </row>
    <row r="47" spans="1:12" ht="16" x14ac:dyDescent="0.2">
      <c r="A47" s="166"/>
      <c r="B47" s="173" t="s">
        <v>41</v>
      </c>
      <c r="C47" s="168"/>
      <c r="D47" s="168"/>
      <c r="E47" s="168"/>
      <c r="F47" s="169"/>
      <c r="G47" s="168" t="s">
        <v>42</v>
      </c>
      <c r="H47" s="168"/>
      <c r="I47" s="168"/>
      <c r="J47" s="168"/>
      <c r="K47" s="169"/>
      <c r="L47" s="6"/>
    </row>
    <row r="48" spans="1:12" ht="16" x14ac:dyDescent="0.2">
      <c r="A48" s="167"/>
      <c r="B48" s="8" t="s">
        <v>11</v>
      </c>
      <c r="C48" s="9" t="s">
        <v>12</v>
      </c>
      <c r="D48" s="9" t="s">
        <v>20</v>
      </c>
      <c r="E48" s="9" t="s">
        <v>19</v>
      </c>
      <c r="F48" s="75" t="s">
        <v>13</v>
      </c>
      <c r="G48" s="9" t="s">
        <v>11</v>
      </c>
      <c r="H48" s="9" t="s">
        <v>12</v>
      </c>
      <c r="I48" s="9" t="s">
        <v>20</v>
      </c>
      <c r="J48" s="9" t="s">
        <v>19</v>
      </c>
      <c r="K48" s="75" t="s">
        <v>13</v>
      </c>
      <c r="L48" s="6"/>
    </row>
    <row r="49" spans="1:12" ht="16" x14ac:dyDescent="0.2">
      <c r="A49" s="131">
        <v>1</v>
      </c>
      <c r="B49" s="18" t="s">
        <v>14</v>
      </c>
      <c r="C49" s="19" t="s">
        <v>14</v>
      </c>
      <c r="D49" s="19" t="s">
        <v>14</v>
      </c>
      <c r="E49" s="19" t="s">
        <v>14</v>
      </c>
      <c r="F49" s="20" t="s">
        <v>14</v>
      </c>
      <c r="G49" s="19" t="s">
        <v>14</v>
      </c>
      <c r="H49" s="19" t="s">
        <v>14</v>
      </c>
      <c r="I49" s="19" t="s">
        <v>14</v>
      </c>
      <c r="J49" s="19" t="s">
        <v>14</v>
      </c>
      <c r="K49" s="20" t="s">
        <v>14</v>
      </c>
      <c r="L49" s="6"/>
    </row>
    <row r="50" spans="1:12" ht="16" x14ac:dyDescent="0.2">
      <c r="A50" s="132">
        <v>2</v>
      </c>
      <c r="B50" s="21">
        <v>21.65</v>
      </c>
      <c r="C50" s="22">
        <v>21.67</v>
      </c>
      <c r="D50" s="22">
        <f>AVERAGE(B50:C50)</f>
        <v>21.66</v>
      </c>
      <c r="E50" s="22">
        <f>STDEV(B50:C50)</f>
        <v>1.4142135623733162E-2</v>
      </c>
      <c r="F50" s="23">
        <f t="shared" ref="F50:F82" si="6">(E50/D50)*100</f>
        <v>6.5291484874114319E-2</v>
      </c>
      <c r="G50" s="22">
        <v>20.84</v>
      </c>
      <c r="H50" s="22">
        <v>20.9</v>
      </c>
      <c r="I50" s="22">
        <f t="shared" ref="I50:I82" si="7">AVERAGE(G50:H50)</f>
        <v>20.869999999999997</v>
      </c>
      <c r="J50" s="22">
        <f>STDEV(G50:H50)</f>
        <v>4.2426406871191945E-2</v>
      </c>
      <c r="K50" s="23">
        <f t="shared" ref="K50:K82" si="8">(J50/I50)*100</f>
        <v>0.20328896440436969</v>
      </c>
      <c r="L50" s="6"/>
    </row>
    <row r="51" spans="1:12" ht="16" x14ac:dyDescent="0.2">
      <c r="A51" s="132">
        <v>3</v>
      </c>
      <c r="B51" s="21">
        <v>20.32</v>
      </c>
      <c r="C51" s="22">
        <v>20.350000000000001</v>
      </c>
      <c r="D51" s="22">
        <f t="shared" ref="D51:D82" si="9">AVERAGE(B51:C51)</f>
        <v>20.335000000000001</v>
      </c>
      <c r="E51" s="22">
        <f t="shared" ref="E51:E82" si="10">STDEV(B51:C51)</f>
        <v>2.1213203435597228E-2</v>
      </c>
      <c r="F51" s="23">
        <f t="shared" si="6"/>
        <v>0.1043186792997159</v>
      </c>
      <c r="G51" s="22">
        <v>19.510000000000002</v>
      </c>
      <c r="H51" s="22">
        <v>19.59</v>
      </c>
      <c r="I51" s="22">
        <f t="shared" si="7"/>
        <v>19.55</v>
      </c>
      <c r="J51" s="22">
        <f t="shared" ref="J51:J82" si="11">STDEV(G51:H51)</f>
        <v>5.6568542494922595E-2</v>
      </c>
      <c r="K51" s="23">
        <f t="shared" si="8"/>
        <v>0.28935315854180355</v>
      </c>
      <c r="L51" s="6"/>
    </row>
    <row r="52" spans="1:12" ht="16" x14ac:dyDescent="0.2">
      <c r="A52" s="132">
        <v>4</v>
      </c>
      <c r="B52" s="16" t="s">
        <v>14</v>
      </c>
      <c r="C52" s="17" t="s">
        <v>14</v>
      </c>
      <c r="D52" s="17" t="s">
        <v>14</v>
      </c>
      <c r="E52" s="17" t="s">
        <v>14</v>
      </c>
      <c r="F52" s="24" t="s">
        <v>14</v>
      </c>
      <c r="G52" s="17" t="s">
        <v>14</v>
      </c>
      <c r="H52" s="17" t="s">
        <v>14</v>
      </c>
      <c r="I52" s="17" t="s">
        <v>14</v>
      </c>
      <c r="J52" s="17" t="s">
        <v>14</v>
      </c>
      <c r="K52" s="24" t="s">
        <v>14</v>
      </c>
      <c r="L52" s="6"/>
    </row>
    <row r="53" spans="1:12" ht="16" x14ac:dyDescent="0.2">
      <c r="A53" s="132">
        <v>5</v>
      </c>
      <c r="B53" s="16" t="s">
        <v>14</v>
      </c>
      <c r="C53" s="17" t="s">
        <v>14</v>
      </c>
      <c r="D53" s="17" t="s">
        <v>14</v>
      </c>
      <c r="E53" s="17" t="s">
        <v>14</v>
      </c>
      <c r="F53" s="24" t="s">
        <v>14</v>
      </c>
      <c r="G53" s="17" t="s">
        <v>14</v>
      </c>
      <c r="H53" s="17" t="s">
        <v>14</v>
      </c>
      <c r="I53" s="17" t="s">
        <v>14</v>
      </c>
      <c r="J53" s="17" t="s">
        <v>14</v>
      </c>
      <c r="K53" s="24" t="s">
        <v>14</v>
      </c>
    </row>
    <row r="54" spans="1:12" ht="16" x14ac:dyDescent="0.2">
      <c r="A54" s="132">
        <v>6</v>
      </c>
      <c r="B54" s="21">
        <v>21.52</v>
      </c>
      <c r="C54" s="22">
        <v>21.86</v>
      </c>
      <c r="D54" s="22">
        <f t="shared" si="9"/>
        <v>21.689999999999998</v>
      </c>
      <c r="E54" s="22">
        <f t="shared" si="10"/>
        <v>0.24041630560342606</v>
      </c>
      <c r="F54" s="23">
        <f t="shared" si="6"/>
        <v>1.1084200350549842</v>
      </c>
      <c r="G54" s="22">
        <v>21.26</v>
      </c>
      <c r="H54" s="22">
        <v>21.46</v>
      </c>
      <c r="I54" s="22">
        <f t="shared" si="7"/>
        <v>21.36</v>
      </c>
      <c r="J54" s="22">
        <f t="shared" si="11"/>
        <v>0.141421356237309</v>
      </c>
      <c r="K54" s="23">
        <f t="shared" si="8"/>
        <v>0.66208500111099722</v>
      </c>
    </row>
    <row r="55" spans="1:12" ht="16" x14ac:dyDescent="0.2">
      <c r="A55" s="132">
        <v>7</v>
      </c>
      <c r="B55" s="21">
        <v>19.34</v>
      </c>
      <c r="C55" s="22">
        <v>19.72</v>
      </c>
      <c r="D55" s="22">
        <f t="shared" si="9"/>
        <v>19.53</v>
      </c>
      <c r="E55" s="22">
        <f t="shared" si="10"/>
        <v>0.26870057685088738</v>
      </c>
      <c r="F55" s="23">
        <f t="shared" si="6"/>
        <v>1.375835006916986</v>
      </c>
      <c r="G55" s="22">
        <v>19.16</v>
      </c>
      <c r="H55" s="22">
        <v>19.13</v>
      </c>
      <c r="I55" s="22">
        <f t="shared" si="7"/>
        <v>19.145</v>
      </c>
      <c r="J55" s="22">
        <f t="shared" si="11"/>
        <v>2.1213203435597228E-2</v>
      </c>
      <c r="K55" s="23">
        <f t="shared" si="8"/>
        <v>0.11080283852492677</v>
      </c>
    </row>
    <row r="56" spans="1:12" ht="16" x14ac:dyDescent="0.2">
      <c r="A56" s="132">
        <v>8</v>
      </c>
      <c r="B56" s="21">
        <v>17.649999999999999</v>
      </c>
      <c r="C56" s="22">
        <v>17.63</v>
      </c>
      <c r="D56" s="22">
        <f t="shared" si="9"/>
        <v>17.64</v>
      </c>
      <c r="E56" s="22">
        <f t="shared" si="10"/>
        <v>1.4142135623730649E-2</v>
      </c>
      <c r="F56" s="23">
        <f t="shared" si="6"/>
        <v>8.0170836869221357E-2</v>
      </c>
      <c r="G56" s="22">
        <v>16.22</v>
      </c>
      <c r="H56" s="22">
        <v>16.489999999999998</v>
      </c>
      <c r="I56" s="22">
        <f t="shared" si="7"/>
        <v>16.354999999999997</v>
      </c>
      <c r="J56" s="22">
        <f t="shared" si="11"/>
        <v>0.19091883092036754</v>
      </c>
      <c r="K56" s="23">
        <f t="shared" si="8"/>
        <v>1.1673422862755585</v>
      </c>
    </row>
    <row r="57" spans="1:12" ht="16" x14ac:dyDescent="0.2">
      <c r="A57" s="132">
        <v>9</v>
      </c>
      <c r="B57" s="21">
        <v>26.48</v>
      </c>
      <c r="C57" s="22">
        <v>26.58</v>
      </c>
      <c r="D57" s="22">
        <f t="shared" si="9"/>
        <v>26.53</v>
      </c>
      <c r="E57" s="22">
        <f t="shared" si="10"/>
        <v>7.0710678118653253E-2</v>
      </c>
      <c r="F57" s="23">
        <f t="shared" si="6"/>
        <v>0.26653101439371746</v>
      </c>
      <c r="G57" s="22">
        <v>24.73</v>
      </c>
      <c r="H57" s="22">
        <v>24.84</v>
      </c>
      <c r="I57" s="22">
        <f t="shared" si="7"/>
        <v>24.785</v>
      </c>
      <c r="J57" s="22">
        <f t="shared" si="11"/>
        <v>7.7781745930519827E-2</v>
      </c>
      <c r="K57" s="23">
        <f t="shared" si="8"/>
        <v>0.31382588634464326</v>
      </c>
    </row>
    <row r="58" spans="1:12" ht="16" x14ac:dyDescent="0.2">
      <c r="A58" s="132">
        <v>10</v>
      </c>
      <c r="B58" s="21">
        <v>23.54</v>
      </c>
      <c r="C58" s="22">
        <v>23.49</v>
      </c>
      <c r="D58" s="22">
        <f t="shared" si="9"/>
        <v>23.515000000000001</v>
      </c>
      <c r="E58" s="22">
        <f t="shared" si="10"/>
        <v>3.5355339059327882E-2</v>
      </c>
      <c r="F58" s="23">
        <f t="shared" si="6"/>
        <v>0.15035228177473051</v>
      </c>
      <c r="G58" s="22">
        <v>21.86</v>
      </c>
      <c r="H58" s="22">
        <v>22.15</v>
      </c>
      <c r="I58" s="22">
        <f t="shared" si="7"/>
        <v>22.004999999999999</v>
      </c>
      <c r="J58" s="22">
        <f t="shared" si="11"/>
        <v>0.20506096654409819</v>
      </c>
      <c r="K58" s="23">
        <f t="shared" si="8"/>
        <v>0.93188351076618126</v>
      </c>
    </row>
    <row r="59" spans="1:12" ht="16" x14ac:dyDescent="0.2">
      <c r="A59" s="132">
        <v>11</v>
      </c>
      <c r="B59" s="16" t="s">
        <v>14</v>
      </c>
      <c r="C59" s="17" t="s">
        <v>14</v>
      </c>
      <c r="D59" s="17" t="s">
        <v>14</v>
      </c>
      <c r="E59" s="17" t="s">
        <v>14</v>
      </c>
      <c r="F59" s="24" t="s">
        <v>14</v>
      </c>
      <c r="G59" s="17" t="s">
        <v>14</v>
      </c>
      <c r="H59" s="17" t="s">
        <v>14</v>
      </c>
      <c r="I59" s="17" t="s">
        <v>14</v>
      </c>
      <c r="J59" s="17" t="s">
        <v>14</v>
      </c>
      <c r="K59" s="24" t="s">
        <v>14</v>
      </c>
    </row>
    <row r="60" spans="1:12" ht="16" x14ac:dyDescent="0.2">
      <c r="A60" s="132">
        <v>12</v>
      </c>
      <c r="B60" s="16" t="s">
        <v>14</v>
      </c>
      <c r="C60" s="17" t="s">
        <v>14</v>
      </c>
      <c r="D60" s="17" t="s">
        <v>14</v>
      </c>
      <c r="E60" s="17" t="s">
        <v>14</v>
      </c>
      <c r="F60" s="24" t="s">
        <v>14</v>
      </c>
      <c r="G60" s="17" t="s">
        <v>14</v>
      </c>
      <c r="H60" s="17" t="s">
        <v>14</v>
      </c>
      <c r="I60" s="17" t="s">
        <v>14</v>
      </c>
      <c r="J60" s="17" t="s">
        <v>14</v>
      </c>
      <c r="K60" s="24" t="s">
        <v>14</v>
      </c>
    </row>
    <row r="61" spans="1:12" ht="16" x14ac:dyDescent="0.2">
      <c r="A61" s="132">
        <v>13</v>
      </c>
      <c r="B61" s="16" t="s">
        <v>14</v>
      </c>
      <c r="C61" s="17" t="s">
        <v>14</v>
      </c>
      <c r="D61" s="17" t="s">
        <v>14</v>
      </c>
      <c r="E61" s="17" t="s">
        <v>14</v>
      </c>
      <c r="F61" s="24" t="s">
        <v>14</v>
      </c>
      <c r="G61" s="17" t="s">
        <v>14</v>
      </c>
      <c r="H61" s="17" t="s">
        <v>14</v>
      </c>
      <c r="I61" s="17" t="s">
        <v>14</v>
      </c>
      <c r="J61" s="17" t="s">
        <v>14</v>
      </c>
      <c r="K61" s="24" t="s">
        <v>14</v>
      </c>
    </row>
    <row r="62" spans="1:12" ht="16" x14ac:dyDescent="0.2">
      <c r="A62" s="132">
        <v>14</v>
      </c>
      <c r="B62" s="16" t="s">
        <v>14</v>
      </c>
      <c r="C62" s="17" t="s">
        <v>14</v>
      </c>
      <c r="D62" s="17" t="s">
        <v>14</v>
      </c>
      <c r="E62" s="17" t="s">
        <v>14</v>
      </c>
      <c r="F62" s="24" t="s">
        <v>14</v>
      </c>
      <c r="G62" s="17" t="s">
        <v>14</v>
      </c>
      <c r="H62" s="17" t="s">
        <v>14</v>
      </c>
      <c r="I62" s="17" t="s">
        <v>14</v>
      </c>
      <c r="J62" s="17" t="s">
        <v>14</v>
      </c>
      <c r="K62" s="24" t="s">
        <v>14</v>
      </c>
    </row>
    <row r="63" spans="1:12" ht="16" x14ac:dyDescent="0.2">
      <c r="A63" s="132">
        <v>15</v>
      </c>
      <c r="B63" s="16" t="s">
        <v>14</v>
      </c>
      <c r="C63" s="17" t="s">
        <v>14</v>
      </c>
      <c r="D63" s="17" t="s">
        <v>14</v>
      </c>
      <c r="E63" s="17" t="s">
        <v>14</v>
      </c>
      <c r="F63" s="24" t="s">
        <v>14</v>
      </c>
      <c r="G63" s="17" t="s">
        <v>14</v>
      </c>
      <c r="H63" s="17" t="s">
        <v>14</v>
      </c>
      <c r="I63" s="17" t="s">
        <v>14</v>
      </c>
      <c r="J63" s="17" t="s">
        <v>14</v>
      </c>
      <c r="K63" s="24" t="s">
        <v>14</v>
      </c>
    </row>
    <row r="64" spans="1:12" ht="16" x14ac:dyDescent="0.2">
      <c r="A64" s="132">
        <v>16</v>
      </c>
      <c r="B64" s="16" t="s">
        <v>14</v>
      </c>
      <c r="C64" s="17" t="s">
        <v>14</v>
      </c>
      <c r="D64" s="17" t="s">
        <v>14</v>
      </c>
      <c r="E64" s="17" t="s">
        <v>14</v>
      </c>
      <c r="F64" s="24" t="s">
        <v>14</v>
      </c>
      <c r="G64" s="17" t="s">
        <v>14</v>
      </c>
      <c r="H64" s="17" t="s">
        <v>14</v>
      </c>
      <c r="I64" s="17" t="s">
        <v>14</v>
      </c>
      <c r="J64" s="17" t="s">
        <v>14</v>
      </c>
      <c r="K64" s="24" t="s">
        <v>14</v>
      </c>
    </row>
    <row r="65" spans="1:11" ht="16" x14ac:dyDescent="0.2">
      <c r="A65" s="132">
        <v>17</v>
      </c>
      <c r="B65" s="16" t="s">
        <v>14</v>
      </c>
      <c r="C65" s="17" t="s">
        <v>14</v>
      </c>
      <c r="D65" s="17" t="s">
        <v>14</v>
      </c>
      <c r="E65" s="17" t="s">
        <v>14</v>
      </c>
      <c r="F65" s="24" t="s">
        <v>14</v>
      </c>
      <c r="G65" s="17" t="s">
        <v>14</v>
      </c>
      <c r="H65" s="17" t="s">
        <v>14</v>
      </c>
      <c r="I65" s="17" t="s">
        <v>14</v>
      </c>
      <c r="J65" s="17" t="s">
        <v>14</v>
      </c>
      <c r="K65" s="24" t="s">
        <v>14</v>
      </c>
    </row>
    <row r="66" spans="1:11" ht="16" x14ac:dyDescent="0.2">
      <c r="A66" s="132">
        <v>18</v>
      </c>
      <c r="B66" s="16" t="s">
        <v>14</v>
      </c>
      <c r="C66" s="17" t="s">
        <v>14</v>
      </c>
      <c r="D66" s="17" t="s">
        <v>14</v>
      </c>
      <c r="E66" s="17" t="s">
        <v>14</v>
      </c>
      <c r="F66" s="24" t="s">
        <v>14</v>
      </c>
      <c r="G66" s="17" t="s">
        <v>14</v>
      </c>
      <c r="H66" s="17" t="s">
        <v>14</v>
      </c>
      <c r="I66" s="17" t="s">
        <v>14</v>
      </c>
      <c r="J66" s="17" t="s">
        <v>14</v>
      </c>
      <c r="K66" s="24" t="s">
        <v>14</v>
      </c>
    </row>
    <row r="67" spans="1:11" ht="16" x14ac:dyDescent="0.2">
      <c r="A67" s="132">
        <v>19</v>
      </c>
      <c r="B67" s="16" t="s">
        <v>14</v>
      </c>
      <c r="C67" s="17" t="s">
        <v>14</v>
      </c>
      <c r="D67" s="17" t="s">
        <v>14</v>
      </c>
      <c r="E67" s="17" t="s">
        <v>14</v>
      </c>
      <c r="F67" s="24" t="s">
        <v>14</v>
      </c>
      <c r="G67" s="17" t="s">
        <v>14</v>
      </c>
      <c r="H67" s="17" t="s">
        <v>14</v>
      </c>
      <c r="I67" s="17" t="s">
        <v>14</v>
      </c>
      <c r="J67" s="17" t="s">
        <v>14</v>
      </c>
      <c r="K67" s="24" t="s">
        <v>14</v>
      </c>
    </row>
    <row r="68" spans="1:11" ht="16" x14ac:dyDescent="0.2">
      <c r="A68" s="57">
        <v>20</v>
      </c>
      <c r="B68" s="134">
        <v>22.86</v>
      </c>
      <c r="C68" s="62">
        <v>23.13</v>
      </c>
      <c r="D68" s="62">
        <f t="shared" si="9"/>
        <v>22.994999999999997</v>
      </c>
      <c r="E68" s="62">
        <f t="shared" si="10"/>
        <v>0.19091883092036754</v>
      </c>
      <c r="F68" s="26">
        <f t="shared" si="6"/>
        <v>0.83026236538537757</v>
      </c>
      <c r="G68" s="62">
        <v>19.27</v>
      </c>
      <c r="H68" s="62">
        <v>21.15</v>
      </c>
      <c r="I68" s="62">
        <f t="shared" si="7"/>
        <v>20.21</v>
      </c>
      <c r="J68" s="62">
        <f t="shared" si="11"/>
        <v>1.3293607486307086</v>
      </c>
      <c r="K68" s="76">
        <f t="shared" si="8"/>
        <v>6.5777374994097402</v>
      </c>
    </row>
    <row r="69" spans="1:11" ht="16" x14ac:dyDescent="0.2">
      <c r="A69" s="57">
        <v>21</v>
      </c>
      <c r="B69" s="134">
        <v>21.13</v>
      </c>
      <c r="C69" s="62">
        <v>25.73</v>
      </c>
      <c r="D69" s="62">
        <f t="shared" si="9"/>
        <v>23.43</v>
      </c>
      <c r="E69" s="62">
        <f t="shared" si="10"/>
        <v>3.2526911934581197</v>
      </c>
      <c r="F69" s="76">
        <f t="shared" si="6"/>
        <v>13.882591521374819</v>
      </c>
      <c r="G69" s="62">
        <v>22.88</v>
      </c>
      <c r="H69" s="62">
        <v>22.32</v>
      </c>
      <c r="I69" s="62">
        <f t="shared" si="7"/>
        <v>22.6</v>
      </c>
      <c r="J69" s="62">
        <f t="shared" si="11"/>
        <v>0.39597979746446571</v>
      </c>
      <c r="K69" s="26">
        <f t="shared" si="8"/>
        <v>1.7521229976303792</v>
      </c>
    </row>
    <row r="70" spans="1:11" ht="16" x14ac:dyDescent="0.2">
      <c r="A70" s="57">
        <v>22</v>
      </c>
      <c r="B70" s="134">
        <v>29.03</v>
      </c>
      <c r="C70" s="62">
        <v>29.04</v>
      </c>
      <c r="D70" s="62">
        <f t="shared" si="9"/>
        <v>29.035</v>
      </c>
      <c r="E70" s="62">
        <f t="shared" si="10"/>
        <v>7.0710678118640685E-3</v>
      </c>
      <c r="F70" s="26">
        <f t="shared" si="6"/>
        <v>2.4353600178626034E-2</v>
      </c>
      <c r="G70" s="62">
        <v>27.35</v>
      </c>
      <c r="H70" s="62">
        <v>28.11</v>
      </c>
      <c r="I70" s="62">
        <f t="shared" si="7"/>
        <v>27.73</v>
      </c>
      <c r="J70" s="62">
        <f t="shared" si="11"/>
        <v>0.53740115370177477</v>
      </c>
      <c r="K70" s="26">
        <f t="shared" si="8"/>
        <v>1.9379774745826712</v>
      </c>
    </row>
    <row r="71" spans="1:11" ht="16" x14ac:dyDescent="0.2">
      <c r="A71" s="57">
        <v>23</v>
      </c>
      <c r="B71" s="135" t="s">
        <v>14</v>
      </c>
      <c r="C71" s="28" t="s">
        <v>14</v>
      </c>
      <c r="D71" s="28" t="s">
        <v>14</v>
      </c>
      <c r="E71" s="28" t="s">
        <v>14</v>
      </c>
      <c r="F71" s="27" t="s">
        <v>14</v>
      </c>
      <c r="G71" s="28" t="s">
        <v>14</v>
      </c>
      <c r="H71" s="28" t="s">
        <v>14</v>
      </c>
      <c r="I71" s="28" t="s">
        <v>14</v>
      </c>
      <c r="J71" s="28" t="s">
        <v>14</v>
      </c>
      <c r="K71" s="27" t="s">
        <v>14</v>
      </c>
    </row>
    <row r="72" spans="1:11" ht="16" x14ac:dyDescent="0.2">
      <c r="A72" s="57">
        <v>24</v>
      </c>
      <c r="B72" s="135" t="s">
        <v>14</v>
      </c>
      <c r="C72" s="28" t="s">
        <v>14</v>
      </c>
      <c r="D72" s="28" t="s">
        <v>14</v>
      </c>
      <c r="E72" s="28" t="s">
        <v>14</v>
      </c>
      <c r="F72" s="27" t="s">
        <v>14</v>
      </c>
      <c r="G72" s="28" t="s">
        <v>14</v>
      </c>
      <c r="H72" s="28" t="s">
        <v>14</v>
      </c>
      <c r="I72" s="28" t="s">
        <v>14</v>
      </c>
      <c r="J72" s="28" t="s">
        <v>14</v>
      </c>
      <c r="K72" s="27" t="s">
        <v>14</v>
      </c>
    </row>
    <row r="73" spans="1:11" ht="16" x14ac:dyDescent="0.2">
      <c r="A73" s="132">
        <v>25</v>
      </c>
      <c r="B73" s="134">
        <v>22.76</v>
      </c>
      <c r="C73" s="62">
        <v>22.66</v>
      </c>
      <c r="D73" s="62">
        <f t="shared" si="9"/>
        <v>22.71</v>
      </c>
      <c r="E73" s="62">
        <f t="shared" si="10"/>
        <v>7.0710678118655765E-2</v>
      </c>
      <c r="F73" s="26">
        <f t="shared" si="6"/>
        <v>0.31136362007334106</v>
      </c>
      <c r="G73" s="62">
        <v>20.71</v>
      </c>
      <c r="H73" s="62">
        <v>20.7</v>
      </c>
      <c r="I73" s="62">
        <f t="shared" si="7"/>
        <v>20.704999999999998</v>
      </c>
      <c r="J73" s="62">
        <f t="shared" si="11"/>
        <v>7.0710678118665812E-3</v>
      </c>
      <c r="K73" s="26">
        <f t="shared" si="8"/>
        <v>3.4151498729131043E-2</v>
      </c>
    </row>
    <row r="74" spans="1:11" ht="16" x14ac:dyDescent="0.2">
      <c r="A74" s="132">
        <v>26</v>
      </c>
      <c r="B74" s="134">
        <v>24.04</v>
      </c>
      <c r="C74" s="62">
        <v>23.8</v>
      </c>
      <c r="D74" s="62">
        <f t="shared" si="9"/>
        <v>23.92</v>
      </c>
      <c r="E74" s="62">
        <f t="shared" si="10"/>
        <v>0.16970562748477031</v>
      </c>
      <c r="F74" s="26">
        <f t="shared" si="6"/>
        <v>0.70947168680924033</v>
      </c>
      <c r="G74" s="62">
        <v>23.22</v>
      </c>
      <c r="H74" s="62">
        <v>23.22</v>
      </c>
      <c r="I74" s="62">
        <f t="shared" si="7"/>
        <v>23.22</v>
      </c>
      <c r="J74" s="62">
        <f t="shared" si="11"/>
        <v>0</v>
      </c>
      <c r="K74" s="26">
        <f t="shared" si="8"/>
        <v>0</v>
      </c>
    </row>
    <row r="75" spans="1:11" ht="16" x14ac:dyDescent="0.2">
      <c r="A75" s="132">
        <v>27</v>
      </c>
      <c r="B75" s="134">
        <v>23.75</v>
      </c>
      <c r="C75" s="62">
        <v>23.3</v>
      </c>
      <c r="D75" s="62">
        <f t="shared" si="9"/>
        <v>23.524999999999999</v>
      </c>
      <c r="E75" s="62">
        <f t="shared" si="10"/>
        <v>0.31819805153394587</v>
      </c>
      <c r="F75" s="26">
        <f t="shared" si="6"/>
        <v>1.3525953306437657</v>
      </c>
      <c r="G75" s="62">
        <v>22.27</v>
      </c>
      <c r="H75" s="62">
        <v>22.44</v>
      </c>
      <c r="I75" s="62">
        <f t="shared" si="7"/>
        <v>22.355</v>
      </c>
      <c r="J75" s="62">
        <f t="shared" si="11"/>
        <v>0.12020815280171429</v>
      </c>
      <c r="K75" s="26">
        <f t="shared" si="8"/>
        <v>0.53772378797456621</v>
      </c>
    </row>
    <row r="76" spans="1:11" ht="16" x14ac:dyDescent="0.2">
      <c r="A76" s="132">
        <v>28</v>
      </c>
      <c r="B76" s="134">
        <v>29.99</v>
      </c>
      <c r="C76" s="62">
        <v>30.01</v>
      </c>
      <c r="D76" s="62">
        <f t="shared" si="9"/>
        <v>30</v>
      </c>
      <c r="E76" s="62">
        <f t="shared" si="10"/>
        <v>1.4142135623733162E-2</v>
      </c>
      <c r="F76" s="26">
        <f t="shared" si="6"/>
        <v>4.7140452079110544E-2</v>
      </c>
      <c r="G76" s="62">
        <v>28.54</v>
      </c>
      <c r="H76" s="62">
        <v>28.62</v>
      </c>
      <c r="I76" s="62">
        <f t="shared" si="7"/>
        <v>28.58</v>
      </c>
      <c r="J76" s="62">
        <f t="shared" si="11"/>
        <v>5.6568542494925107E-2</v>
      </c>
      <c r="K76" s="26">
        <f t="shared" si="8"/>
        <v>0.19793051957636498</v>
      </c>
    </row>
    <row r="77" spans="1:11" ht="16" x14ac:dyDescent="0.2">
      <c r="A77" s="132">
        <v>29</v>
      </c>
      <c r="B77" s="134">
        <v>29.59</v>
      </c>
      <c r="C77" s="62">
        <v>29.34</v>
      </c>
      <c r="D77" s="62">
        <f t="shared" si="9"/>
        <v>29.465</v>
      </c>
      <c r="E77" s="62">
        <f t="shared" si="10"/>
        <v>0.17677669529663689</v>
      </c>
      <c r="F77" s="26">
        <f t="shared" si="6"/>
        <v>0.59995484573778013</v>
      </c>
      <c r="G77" s="62">
        <v>28.54</v>
      </c>
      <c r="H77" s="62">
        <v>28.31</v>
      </c>
      <c r="I77" s="62">
        <f t="shared" si="7"/>
        <v>28.424999999999997</v>
      </c>
      <c r="J77" s="62">
        <f t="shared" si="11"/>
        <v>0.16263455967290624</v>
      </c>
      <c r="K77" s="26">
        <f t="shared" si="8"/>
        <v>0.5721532442318602</v>
      </c>
    </row>
    <row r="78" spans="1:11" ht="16" x14ac:dyDescent="0.2">
      <c r="A78" s="132">
        <v>30</v>
      </c>
      <c r="B78" s="134">
        <v>28.54</v>
      </c>
      <c r="C78" s="62">
        <v>28.85</v>
      </c>
      <c r="D78" s="62">
        <f t="shared" si="9"/>
        <v>28.695</v>
      </c>
      <c r="E78" s="62">
        <f t="shared" si="10"/>
        <v>0.21920310216783134</v>
      </c>
      <c r="F78" s="26">
        <f t="shared" si="6"/>
        <v>0.76390695998547253</v>
      </c>
      <c r="G78" s="62">
        <v>28.08</v>
      </c>
      <c r="H78" s="62">
        <v>27.8</v>
      </c>
      <c r="I78" s="62">
        <f t="shared" si="7"/>
        <v>27.939999999999998</v>
      </c>
      <c r="J78" s="62">
        <f t="shared" si="11"/>
        <v>0.19798989873223158</v>
      </c>
      <c r="K78" s="26">
        <f t="shared" si="8"/>
        <v>0.70862526389488756</v>
      </c>
    </row>
    <row r="79" spans="1:11" ht="16" x14ac:dyDescent="0.2">
      <c r="A79" s="132">
        <v>31</v>
      </c>
      <c r="B79" s="134">
        <v>30.76</v>
      </c>
      <c r="C79" s="62">
        <v>31.13</v>
      </c>
      <c r="D79" s="62">
        <f t="shared" si="9"/>
        <v>30.945</v>
      </c>
      <c r="E79" s="62">
        <f t="shared" si="10"/>
        <v>0.26162950903902077</v>
      </c>
      <c r="F79" s="26">
        <f t="shared" si="6"/>
        <v>0.84546617883024966</v>
      </c>
      <c r="G79" s="62">
        <v>30.45</v>
      </c>
      <c r="H79" s="62">
        <v>30.6</v>
      </c>
      <c r="I79" s="62">
        <f t="shared" si="7"/>
        <v>30.524999999999999</v>
      </c>
      <c r="J79" s="62">
        <f t="shared" si="11"/>
        <v>0.10606601717798363</v>
      </c>
      <c r="K79" s="26">
        <f t="shared" si="8"/>
        <v>0.34747261974769411</v>
      </c>
    </row>
    <row r="80" spans="1:11" ht="16" x14ac:dyDescent="0.2">
      <c r="A80" s="132">
        <v>32</v>
      </c>
      <c r="B80" s="135" t="s">
        <v>14</v>
      </c>
      <c r="C80" s="28" t="s">
        <v>14</v>
      </c>
      <c r="D80" s="28" t="s">
        <v>14</v>
      </c>
      <c r="E80" s="28" t="s">
        <v>14</v>
      </c>
      <c r="F80" s="27" t="s">
        <v>14</v>
      </c>
      <c r="G80" s="62">
        <v>34.159999999999997</v>
      </c>
      <c r="H80" s="62">
        <v>33.78</v>
      </c>
      <c r="I80" s="62">
        <f t="shared" si="7"/>
        <v>33.97</v>
      </c>
      <c r="J80" s="62">
        <f t="shared" si="11"/>
        <v>0.26870057685088483</v>
      </c>
      <c r="K80" s="26">
        <f t="shared" si="8"/>
        <v>0.7909937499290105</v>
      </c>
    </row>
    <row r="81" spans="1:11" ht="16" x14ac:dyDescent="0.2">
      <c r="A81" s="132">
        <v>33</v>
      </c>
      <c r="B81" s="134">
        <v>16.09</v>
      </c>
      <c r="C81" s="62">
        <v>16.09</v>
      </c>
      <c r="D81" s="62">
        <f t="shared" si="9"/>
        <v>16.09</v>
      </c>
      <c r="E81" s="62">
        <f t="shared" si="10"/>
        <v>0</v>
      </c>
      <c r="F81" s="26">
        <f t="shared" si="6"/>
        <v>0</v>
      </c>
      <c r="G81" s="62">
        <v>15.51</v>
      </c>
      <c r="H81" s="62">
        <v>15.52</v>
      </c>
      <c r="I81" s="62">
        <f t="shared" si="7"/>
        <v>15.515000000000001</v>
      </c>
      <c r="J81" s="62">
        <f t="shared" si="11"/>
        <v>7.0710678118653244E-3</v>
      </c>
      <c r="K81" s="26">
        <f t="shared" si="8"/>
        <v>4.5575686831229929E-2</v>
      </c>
    </row>
    <row r="82" spans="1:11" ht="16" x14ac:dyDescent="0.2">
      <c r="A82" s="133">
        <v>34</v>
      </c>
      <c r="B82" s="136">
        <v>27.97</v>
      </c>
      <c r="C82" s="70">
        <v>27.97</v>
      </c>
      <c r="D82" s="70">
        <f t="shared" si="9"/>
        <v>27.97</v>
      </c>
      <c r="E82" s="70">
        <f t="shared" si="10"/>
        <v>0</v>
      </c>
      <c r="F82" s="33">
        <f t="shared" si="6"/>
        <v>0</v>
      </c>
      <c r="G82" s="70">
        <v>27.51</v>
      </c>
      <c r="H82" s="70">
        <v>27.54</v>
      </c>
      <c r="I82" s="70">
        <f t="shared" si="7"/>
        <v>27.524999999999999</v>
      </c>
      <c r="J82" s="70">
        <f t="shared" si="11"/>
        <v>2.1213203435594716E-2</v>
      </c>
      <c r="K82" s="33">
        <f t="shared" si="8"/>
        <v>7.7068858984903607E-2</v>
      </c>
    </row>
    <row r="83" spans="1:11" ht="16" x14ac:dyDescent="0.2">
      <c r="A83" s="6"/>
      <c r="B83" s="7"/>
      <c r="C83" s="7"/>
      <c r="D83" s="7"/>
      <c r="E83" s="9" t="s">
        <v>20</v>
      </c>
      <c r="F83" s="23">
        <f>AVERAGE(F50:F51,F54:F58,F68:F70,F73:F79,F81:F82)</f>
        <v>1.1851592579095396</v>
      </c>
      <c r="G83" s="22"/>
      <c r="H83" s="22"/>
      <c r="I83" s="22"/>
      <c r="J83" s="9" t="s">
        <v>20</v>
      </c>
      <c r="K83" s="23">
        <f>AVERAGE(K50:K51,K54:K58,K68:K70,K73:K82)</f>
        <v>0.86290574237454609</v>
      </c>
    </row>
    <row r="84" spans="1:11" ht="16" x14ac:dyDescent="0.2">
      <c r="A84" s="6"/>
      <c r="B84" s="7"/>
      <c r="C84" s="7"/>
      <c r="D84" s="7"/>
      <c r="E84" s="9" t="s">
        <v>19</v>
      </c>
      <c r="F84" s="23">
        <f>STDEV(F50:F51,F54:F58,F68:F70,F73:F79,F81:F82)</f>
        <v>3.1096258249769577</v>
      </c>
      <c r="G84" s="22"/>
      <c r="H84" s="22"/>
      <c r="I84" s="22"/>
      <c r="J84" s="9" t="s">
        <v>19</v>
      </c>
      <c r="K84" s="23">
        <f>STDEV(K50:K51,K54:K58,K68:K70,K73:K82)</f>
        <v>1.4512950082743779</v>
      </c>
    </row>
    <row r="85" spans="1:11" ht="16" x14ac:dyDescent="0.2">
      <c r="A85" s="130" t="s">
        <v>37</v>
      </c>
      <c r="B85" s="7"/>
      <c r="C85" s="7"/>
      <c r="D85" s="7"/>
      <c r="E85" s="9"/>
      <c r="F85" s="22"/>
      <c r="G85" s="22"/>
      <c r="H85" s="22"/>
      <c r="I85" s="22"/>
      <c r="J85" s="9"/>
      <c r="K85" s="23"/>
    </row>
    <row r="86" spans="1:11" ht="16" x14ac:dyDescent="0.2">
      <c r="A86" s="165" t="s">
        <v>0</v>
      </c>
      <c r="B86" s="170" t="s">
        <v>29</v>
      </c>
      <c r="C86" s="171"/>
      <c r="D86" s="171"/>
      <c r="E86" s="171"/>
      <c r="F86" s="171"/>
      <c r="G86" s="171"/>
      <c r="H86" s="171"/>
      <c r="I86" s="171"/>
      <c r="J86" s="171"/>
      <c r="K86" s="172"/>
    </row>
    <row r="87" spans="1:11" ht="16" x14ac:dyDescent="0.2">
      <c r="A87" s="166"/>
      <c r="B87" s="173" t="s">
        <v>41</v>
      </c>
      <c r="C87" s="168"/>
      <c r="D87" s="168"/>
      <c r="E87" s="168"/>
      <c r="F87" s="169"/>
      <c r="G87" s="168" t="s">
        <v>42</v>
      </c>
      <c r="H87" s="168"/>
      <c r="I87" s="168"/>
      <c r="J87" s="168"/>
      <c r="K87" s="169"/>
    </row>
    <row r="88" spans="1:11" ht="16" x14ac:dyDescent="0.2">
      <c r="A88" s="167"/>
      <c r="B88" s="77" t="s">
        <v>11</v>
      </c>
      <c r="C88" s="45" t="s">
        <v>12</v>
      </c>
      <c r="D88" s="45" t="s">
        <v>20</v>
      </c>
      <c r="E88" s="45" t="s">
        <v>19</v>
      </c>
      <c r="F88" s="78" t="s">
        <v>13</v>
      </c>
      <c r="G88" s="45" t="s">
        <v>11</v>
      </c>
      <c r="H88" s="45" t="s">
        <v>12</v>
      </c>
      <c r="I88" s="45" t="s">
        <v>20</v>
      </c>
      <c r="J88" s="45" t="s">
        <v>19</v>
      </c>
      <c r="K88" s="78" t="s">
        <v>13</v>
      </c>
    </row>
    <row r="89" spans="1:11" ht="16" x14ac:dyDescent="0.2">
      <c r="A89" s="132">
        <v>1</v>
      </c>
      <c r="B89" s="18" t="s">
        <v>14</v>
      </c>
      <c r="C89" s="19" t="s">
        <v>14</v>
      </c>
      <c r="D89" s="19" t="s">
        <v>14</v>
      </c>
      <c r="E89" s="19" t="s">
        <v>14</v>
      </c>
      <c r="F89" s="20" t="s">
        <v>14</v>
      </c>
      <c r="G89" s="18" t="s">
        <v>14</v>
      </c>
      <c r="H89" s="19" t="s">
        <v>14</v>
      </c>
      <c r="I89" s="19" t="s">
        <v>14</v>
      </c>
      <c r="J89" s="19" t="s">
        <v>14</v>
      </c>
      <c r="K89" s="20" t="s">
        <v>14</v>
      </c>
    </row>
    <row r="90" spans="1:11" ht="16" x14ac:dyDescent="0.2">
      <c r="A90" s="132">
        <v>2</v>
      </c>
      <c r="B90" s="16" t="s">
        <v>14</v>
      </c>
      <c r="C90" s="17" t="s">
        <v>14</v>
      </c>
      <c r="D90" s="17" t="s">
        <v>14</v>
      </c>
      <c r="E90" s="17" t="s">
        <v>14</v>
      </c>
      <c r="F90" s="24" t="s">
        <v>14</v>
      </c>
      <c r="G90" s="16" t="s">
        <v>14</v>
      </c>
      <c r="H90" s="17" t="s">
        <v>14</v>
      </c>
      <c r="I90" s="17" t="s">
        <v>14</v>
      </c>
      <c r="J90" s="17" t="s">
        <v>14</v>
      </c>
      <c r="K90" s="24" t="s">
        <v>14</v>
      </c>
    </row>
    <row r="91" spans="1:11" ht="16" x14ac:dyDescent="0.2">
      <c r="A91" s="132">
        <v>3</v>
      </c>
      <c r="B91" s="16" t="s">
        <v>14</v>
      </c>
      <c r="C91" s="17" t="s">
        <v>14</v>
      </c>
      <c r="D91" s="17" t="s">
        <v>14</v>
      </c>
      <c r="E91" s="17" t="s">
        <v>14</v>
      </c>
      <c r="F91" s="24" t="s">
        <v>14</v>
      </c>
      <c r="G91" s="16" t="s">
        <v>14</v>
      </c>
      <c r="H91" s="17" t="s">
        <v>14</v>
      </c>
      <c r="I91" s="17" t="s">
        <v>14</v>
      </c>
      <c r="J91" s="17" t="s">
        <v>14</v>
      </c>
      <c r="K91" s="24" t="s">
        <v>14</v>
      </c>
    </row>
    <row r="92" spans="1:11" ht="16" x14ac:dyDescent="0.2">
      <c r="A92" s="132">
        <v>4</v>
      </c>
      <c r="B92" s="16" t="s">
        <v>14</v>
      </c>
      <c r="C92" s="17" t="s">
        <v>14</v>
      </c>
      <c r="D92" s="17" t="s">
        <v>14</v>
      </c>
      <c r="E92" s="17" t="s">
        <v>14</v>
      </c>
      <c r="F92" s="24" t="s">
        <v>14</v>
      </c>
      <c r="G92" s="16" t="s">
        <v>14</v>
      </c>
      <c r="H92" s="17" t="s">
        <v>14</v>
      </c>
      <c r="I92" s="17" t="s">
        <v>14</v>
      </c>
      <c r="J92" s="17" t="s">
        <v>14</v>
      </c>
      <c r="K92" s="24" t="s">
        <v>14</v>
      </c>
    </row>
    <row r="93" spans="1:11" ht="16" x14ac:dyDescent="0.2">
      <c r="A93" s="132">
        <v>5</v>
      </c>
      <c r="B93" s="16" t="s">
        <v>14</v>
      </c>
      <c r="C93" s="17" t="s">
        <v>14</v>
      </c>
      <c r="D93" s="17" t="s">
        <v>14</v>
      </c>
      <c r="E93" s="17" t="s">
        <v>14</v>
      </c>
      <c r="F93" s="24" t="s">
        <v>14</v>
      </c>
      <c r="G93" s="16" t="s">
        <v>14</v>
      </c>
      <c r="H93" s="17" t="s">
        <v>14</v>
      </c>
      <c r="I93" s="17" t="s">
        <v>14</v>
      </c>
      <c r="J93" s="17" t="s">
        <v>14</v>
      </c>
      <c r="K93" s="24" t="s">
        <v>14</v>
      </c>
    </row>
    <row r="94" spans="1:11" ht="16" x14ac:dyDescent="0.2">
      <c r="A94" s="132">
        <v>6</v>
      </c>
      <c r="B94" s="16" t="s">
        <v>14</v>
      </c>
      <c r="C94" s="17" t="s">
        <v>14</v>
      </c>
      <c r="D94" s="17" t="s">
        <v>14</v>
      </c>
      <c r="E94" s="17" t="s">
        <v>14</v>
      </c>
      <c r="F94" s="24" t="s">
        <v>14</v>
      </c>
      <c r="G94" s="16" t="s">
        <v>14</v>
      </c>
      <c r="H94" s="17" t="s">
        <v>14</v>
      </c>
      <c r="I94" s="17" t="s">
        <v>14</v>
      </c>
      <c r="J94" s="17" t="s">
        <v>14</v>
      </c>
      <c r="K94" s="24" t="s">
        <v>14</v>
      </c>
    </row>
    <row r="95" spans="1:11" ht="16" x14ac:dyDescent="0.2">
      <c r="A95" s="132">
        <v>7</v>
      </c>
      <c r="B95" s="16" t="s">
        <v>14</v>
      </c>
      <c r="C95" s="17" t="s">
        <v>14</v>
      </c>
      <c r="D95" s="17" t="s">
        <v>14</v>
      </c>
      <c r="E95" s="17" t="s">
        <v>14</v>
      </c>
      <c r="F95" s="24" t="s">
        <v>14</v>
      </c>
      <c r="G95" s="16" t="s">
        <v>14</v>
      </c>
      <c r="H95" s="17" t="s">
        <v>14</v>
      </c>
      <c r="I95" s="17" t="s">
        <v>14</v>
      </c>
      <c r="J95" s="17" t="s">
        <v>14</v>
      </c>
      <c r="K95" s="24" t="s">
        <v>14</v>
      </c>
    </row>
    <row r="96" spans="1:11" ht="16" x14ac:dyDescent="0.2">
      <c r="A96" s="132">
        <v>8</v>
      </c>
      <c r="B96" s="16" t="s">
        <v>14</v>
      </c>
      <c r="C96" s="17" t="s">
        <v>14</v>
      </c>
      <c r="D96" s="17" t="s">
        <v>14</v>
      </c>
      <c r="E96" s="17" t="s">
        <v>14</v>
      </c>
      <c r="F96" s="24" t="s">
        <v>14</v>
      </c>
      <c r="G96" s="16" t="s">
        <v>14</v>
      </c>
      <c r="H96" s="17" t="s">
        <v>14</v>
      </c>
      <c r="I96" s="17" t="s">
        <v>14</v>
      </c>
      <c r="J96" s="17" t="s">
        <v>14</v>
      </c>
      <c r="K96" s="24" t="s">
        <v>14</v>
      </c>
    </row>
    <row r="97" spans="1:11" ht="16" x14ac:dyDescent="0.2">
      <c r="A97" s="132">
        <v>9</v>
      </c>
      <c r="B97" s="16" t="s">
        <v>14</v>
      </c>
      <c r="C97" s="17" t="s">
        <v>14</v>
      </c>
      <c r="D97" s="17" t="s">
        <v>14</v>
      </c>
      <c r="E97" s="17" t="s">
        <v>14</v>
      </c>
      <c r="F97" s="24" t="s">
        <v>14</v>
      </c>
      <c r="G97" s="16" t="s">
        <v>14</v>
      </c>
      <c r="H97" s="17" t="s">
        <v>14</v>
      </c>
      <c r="I97" s="17" t="s">
        <v>14</v>
      </c>
      <c r="J97" s="17" t="s">
        <v>14</v>
      </c>
      <c r="K97" s="24" t="s">
        <v>14</v>
      </c>
    </row>
    <row r="98" spans="1:11" ht="16" x14ac:dyDescent="0.2">
      <c r="A98" s="132">
        <v>10</v>
      </c>
      <c r="B98" s="16" t="s">
        <v>14</v>
      </c>
      <c r="C98" s="17" t="s">
        <v>14</v>
      </c>
      <c r="D98" s="17" t="s">
        <v>14</v>
      </c>
      <c r="E98" s="17" t="s">
        <v>14</v>
      </c>
      <c r="F98" s="24" t="s">
        <v>14</v>
      </c>
      <c r="G98" s="16" t="s">
        <v>14</v>
      </c>
      <c r="H98" s="17" t="s">
        <v>14</v>
      </c>
      <c r="I98" s="17" t="s">
        <v>14</v>
      </c>
      <c r="J98" s="17" t="s">
        <v>14</v>
      </c>
      <c r="K98" s="24" t="s">
        <v>14</v>
      </c>
    </row>
    <row r="99" spans="1:11" ht="16" x14ac:dyDescent="0.2">
      <c r="A99" s="132">
        <v>11</v>
      </c>
      <c r="B99" s="16" t="s">
        <v>14</v>
      </c>
      <c r="C99" s="17" t="s">
        <v>14</v>
      </c>
      <c r="D99" s="17" t="s">
        <v>14</v>
      </c>
      <c r="E99" s="17" t="s">
        <v>14</v>
      </c>
      <c r="F99" s="24" t="s">
        <v>14</v>
      </c>
      <c r="G99" s="16" t="s">
        <v>14</v>
      </c>
      <c r="H99" s="17" t="s">
        <v>14</v>
      </c>
      <c r="I99" s="17" t="s">
        <v>14</v>
      </c>
      <c r="J99" s="17" t="s">
        <v>14</v>
      </c>
      <c r="K99" s="24" t="s">
        <v>14</v>
      </c>
    </row>
    <row r="100" spans="1:11" ht="16" x14ac:dyDescent="0.2">
      <c r="A100" s="132">
        <v>12</v>
      </c>
      <c r="B100" s="21">
        <v>29.66</v>
      </c>
      <c r="C100" s="22">
        <v>29.61</v>
      </c>
      <c r="D100" s="22">
        <f t="shared" ref="D100:D105" si="12">AVERAGE(B100:C100)</f>
        <v>29.634999999999998</v>
      </c>
      <c r="E100" s="22">
        <f t="shared" ref="E100:E111" si="13">STDEV(B100:C100)</f>
        <v>3.5355339059327882E-2</v>
      </c>
      <c r="F100" s="23">
        <f t="shared" ref="F100:F111" si="14">(E100/D100)*100</f>
        <v>0.11930264572069474</v>
      </c>
      <c r="G100" s="21">
        <v>29.15</v>
      </c>
      <c r="H100" s="22">
        <v>29.76</v>
      </c>
      <c r="I100" s="22">
        <f>AVERAGE(G100:H100)</f>
        <v>29.454999999999998</v>
      </c>
      <c r="J100" s="22">
        <f>STDEV(G100:H100)</f>
        <v>0.43133513652379613</v>
      </c>
      <c r="K100" s="23">
        <f t="shared" ref="K100:K111" si="15">(J100/I100)*100</f>
        <v>1.4643868155620308</v>
      </c>
    </row>
    <row r="101" spans="1:11" ht="16" x14ac:dyDescent="0.2">
      <c r="A101" s="132">
        <v>13</v>
      </c>
      <c r="B101" s="21">
        <v>29.57</v>
      </c>
      <c r="C101" s="22">
        <v>29.63</v>
      </c>
      <c r="D101" s="22">
        <f t="shared" si="12"/>
        <v>29.6</v>
      </c>
      <c r="E101" s="22">
        <f t="shared" si="13"/>
        <v>4.2426406871191945E-2</v>
      </c>
      <c r="F101" s="23">
        <f t="shared" si="14"/>
        <v>0.14333245564591873</v>
      </c>
      <c r="G101" s="21">
        <v>31.87</v>
      </c>
      <c r="H101" s="22">
        <v>31.35</v>
      </c>
      <c r="I101" s="22">
        <f t="shared" ref="I101:I111" si="16">AVERAGE(G101:H101)</f>
        <v>31.61</v>
      </c>
      <c r="J101" s="22">
        <f t="shared" ref="J101:J111" si="17">STDEV(G101:H101)</f>
        <v>0.36769552621700441</v>
      </c>
      <c r="K101" s="23">
        <f t="shared" si="15"/>
        <v>1.1632253281145346</v>
      </c>
    </row>
    <row r="102" spans="1:11" ht="16" x14ac:dyDescent="0.2">
      <c r="A102" s="132">
        <v>14</v>
      </c>
      <c r="B102" s="21">
        <v>31.77</v>
      </c>
      <c r="C102" s="22">
        <v>31.79</v>
      </c>
      <c r="D102" s="22">
        <f t="shared" si="12"/>
        <v>31.78</v>
      </c>
      <c r="E102" s="22">
        <f t="shared" si="13"/>
        <v>1.4142135623730649E-2</v>
      </c>
      <c r="F102" s="23">
        <f t="shared" si="14"/>
        <v>4.4500112094810099E-2</v>
      </c>
      <c r="G102" s="21">
        <v>33.11</v>
      </c>
      <c r="H102" s="22">
        <v>33.35</v>
      </c>
      <c r="I102" s="22">
        <f t="shared" si="16"/>
        <v>33.230000000000004</v>
      </c>
      <c r="J102" s="22">
        <f t="shared" si="17"/>
        <v>0.1697056274847728</v>
      </c>
      <c r="K102" s="23">
        <f t="shared" si="15"/>
        <v>0.51070005261743245</v>
      </c>
    </row>
    <row r="103" spans="1:11" ht="16" x14ac:dyDescent="0.2">
      <c r="A103" s="132">
        <v>15</v>
      </c>
      <c r="B103" s="21">
        <v>24.26</v>
      </c>
      <c r="C103" s="22">
        <v>24.38</v>
      </c>
      <c r="D103" s="22">
        <f t="shared" si="12"/>
        <v>24.32</v>
      </c>
      <c r="E103" s="22">
        <f t="shared" si="13"/>
        <v>8.485281374238389E-2</v>
      </c>
      <c r="F103" s="23">
        <f t="shared" si="14"/>
        <v>0.34890137229598639</v>
      </c>
      <c r="G103" s="21">
        <v>23.29</v>
      </c>
      <c r="H103" s="22">
        <v>23.908999999999999</v>
      </c>
      <c r="I103" s="22">
        <f t="shared" si="16"/>
        <v>23.599499999999999</v>
      </c>
      <c r="J103" s="22">
        <f t="shared" si="17"/>
        <v>0.43769909755447273</v>
      </c>
      <c r="K103" s="23">
        <f t="shared" si="15"/>
        <v>1.8546964874445337</v>
      </c>
    </row>
    <row r="104" spans="1:11" ht="16" x14ac:dyDescent="0.2">
      <c r="A104" s="132">
        <v>16</v>
      </c>
      <c r="B104" s="16" t="s">
        <v>14</v>
      </c>
      <c r="C104" s="17" t="s">
        <v>14</v>
      </c>
      <c r="D104" s="17" t="s">
        <v>14</v>
      </c>
      <c r="E104" s="17" t="s">
        <v>14</v>
      </c>
      <c r="F104" s="24" t="s">
        <v>14</v>
      </c>
      <c r="G104" s="16" t="s">
        <v>14</v>
      </c>
      <c r="H104" s="17" t="s">
        <v>14</v>
      </c>
      <c r="I104" s="17" t="s">
        <v>14</v>
      </c>
      <c r="J104" s="17" t="s">
        <v>14</v>
      </c>
      <c r="K104" s="24" t="s">
        <v>14</v>
      </c>
    </row>
    <row r="105" spans="1:11" ht="16" x14ac:dyDescent="0.2">
      <c r="A105" s="132">
        <v>17</v>
      </c>
      <c r="B105" s="21">
        <v>29.13</v>
      </c>
      <c r="C105" s="22">
        <v>29.31</v>
      </c>
      <c r="D105" s="22">
        <f t="shared" si="12"/>
        <v>29.22</v>
      </c>
      <c r="E105" s="22">
        <f t="shared" si="13"/>
        <v>0.12727922061357835</v>
      </c>
      <c r="F105" s="23">
        <f t="shared" si="14"/>
        <v>0.43558939292805737</v>
      </c>
      <c r="G105" s="21">
        <v>28.67</v>
      </c>
      <c r="H105" s="22">
        <v>28.72</v>
      </c>
      <c r="I105" s="22">
        <f t="shared" si="16"/>
        <v>28.695</v>
      </c>
      <c r="J105" s="22">
        <f t="shared" si="17"/>
        <v>3.5355339059325371E-2</v>
      </c>
      <c r="K105" s="23">
        <f t="shared" si="15"/>
        <v>0.12321079999764897</v>
      </c>
    </row>
    <row r="106" spans="1:11" ht="16" x14ac:dyDescent="0.2">
      <c r="A106" s="132">
        <v>18</v>
      </c>
      <c r="B106" s="16" t="s">
        <v>14</v>
      </c>
      <c r="C106" s="17" t="s">
        <v>14</v>
      </c>
      <c r="D106" s="17" t="s">
        <v>14</v>
      </c>
      <c r="E106" s="17" t="s">
        <v>14</v>
      </c>
      <c r="F106" s="24" t="s">
        <v>14</v>
      </c>
      <c r="G106" s="16" t="s">
        <v>14</v>
      </c>
      <c r="H106" s="17" t="s">
        <v>14</v>
      </c>
      <c r="I106" s="17" t="s">
        <v>14</v>
      </c>
      <c r="J106" s="17" t="s">
        <v>14</v>
      </c>
      <c r="K106" s="24" t="s">
        <v>14</v>
      </c>
    </row>
    <row r="107" spans="1:11" ht="16" x14ac:dyDescent="0.2">
      <c r="A107" s="132">
        <v>19</v>
      </c>
      <c r="B107" s="16" t="s">
        <v>14</v>
      </c>
      <c r="C107" s="17" t="s">
        <v>14</v>
      </c>
      <c r="D107" s="17" t="s">
        <v>14</v>
      </c>
      <c r="E107" s="17" t="s">
        <v>14</v>
      </c>
      <c r="F107" s="24" t="s">
        <v>14</v>
      </c>
      <c r="G107" s="16" t="s">
        <v>14</v>
      </c>
      <c r="H107" s="17" t="s">
        <v>14</v>
      </c>
      <c r="I107" s="17" t="s">
        <v>14</v>
      </c>
      <c r="J107" s="17" t="s">
        <v>14</v>
      </c>
      <c r="K107" s="24" t="s">
        <v>14</v>
      </c>
    </row>
    <row r="108" spans="1:11" ht="16" x14ac:dyDescent="0.2">
      <c r="A108" s="57">
        <v>20</v>
      </c>
      <c r="B108" s="16" t="s">
        <v>14</v>
      </c>
      <c r="C108" s="17" t="s">
        <v>14</v>
      </c>
      <c r="D108" s="17" t="s">
        <v>14</v>
      </c>
      <c r="E108" s="17" t="s">
        <v>14</v>
      </c>
      <c r="F108" s="24" t="s">
        <v>14</v>
      </c>
      <c r="G108" s="16" t="s">
        <v>14</v>
      </c>
      <c r="H108" s="17" t="s">
        <v>14</v>
      </c>
      <c r="I108" s="17" t="s">
        <v>14</v>
      </c>
      <c r="J108" s="17" t="s">
        <v>14</v>
      </c>
      <c r="K108" s="24" t="s">
        <v>14</v>
      </c>
    </row>
    <row r="109" spans="1:11" ht="16" x14ac:dyDescent="0.2">
      <c r="A109" s="57">
        <v>21</v>
      </c>
      <c r="B109" s="16" t="s">
        <v>14</v>
      </c>
      <c r="C109" s="17" t="s">
        <v>14</v>
      </c>
      <c r="D109" s="17" t="s">
        <v>14</v>
      </c>
      <c r="E109" s="17" t="s">
        <v>14</v>
      </c>
      <c r="F109" s="24" t="s">
        <v>14</v>
      </c>
      <c r="G109" s="16" t="s">
        <v>14</v>
      </c>
      <c r="H109" s="17" t="s">
        <v>14</v>
      </c>
      <c r="I109" s="17" t="s">
        <v>14</v>
      </c>
      <c r="J109" s="17" t="s">
        <v>14</v>
      </c>
      <c r="K109" s="24" t="s">
        <v>14</v>
      </c>
    </row>
    <row r="110" spans="1:11" ht="16" x14ac:dyDescent="0.2">
      <c r="A110" s="57">
        <v>22</v>
      </c>
      <c r="B110" s="21">
        <v>31.73</v>
      </c>
      <c r="C110" s="22">
        <v>31.73</v>
      </c>
      <c r="D110" s="22">
        <f>AVERAGE(B110:C110)</f>
        <v>31.73</v>
      </c>
      <c r="E110" s="22">
        <f t="shared" si="13"/>
        <v>0</v>
      </c>
      <c r="F110" s="23">
        <f t="shared" si="14"/>
        <v>0</v>
      </c>
      <c r="G110" s="16" t="s">
        <v>14</v>
      </c>
      <c r="H110" s="17" t="s">
        <v>14</v>
      </c>
      <c r="I110" s="17" t="s">
        <v>14</v>
      </c>
      <c r="J110" s="17" t="s">
        <v>14</v>
      </c>
      <c r="K110" s="24" t="s">
        <v>14</v>
      </c>
    </row>
    <row r="111" spans="1:11" ht="16" x14ac:dyDescent="0.2">
      <c r="A111" s="57">
        <v>23</v>
      </c>
      <c r="B111" s="21">
        <v>29.97</v>
      </c>
      <c r="C111" s="22">
        <v>30.27</v>
      </c>
      <c r="D111" s="22">
        <f t="shared" ref="D111" si="18">AVERAGE(B111:C111)</f>
        <v>30.119999999999997</v>
      </c>
      <c r="E111" s="22">
        <f t="shared" si="13"/>
        <v>0.21213203435596475</v>
      </c>
      <c r="F111" s="23">
        <f t="shared" si="14"/>
        <v>0.70428962269576623</v>
      </c>
      <c r="G111" s="21">
        <v>30.11</v>
      </c>
      <c r="H111" s="22">
        <v>30.51</v>
      </c>
      <c r="I111" s="22">
        <f t="shared" si="16"/>
        <v>30.310000000000002</v>
      </c>
      <c r="J111" s="22">
        <f t="shared" si="17"/>
        <v>0.28284271247462051</v>
      </c>
      <c r="K111" s="23">
        <f t="shared" si="15"/>
        <v>0.93316632291197787</v>
      </c>
    </row>
    <row r="112" spans="1:11" ht="16" x14ac:dyDescent="0.2">
      <c r="A112" s="57">
        <v>24</v>
      </c>
      <c r="B112" s="16" t="s">
        <v>14</v>
      </c>
      <c r="C112" s="17" t="s">
        <v>14</v>
      </c>
      <c r="D112" s="17" t="s">
        <v>14</v>
      </c>
      <c r="E112" s="17" t="s">
        <v>14</v>
      </c>
      <c r="F112" s="24" t="s">
        <v>14</v>
      </c>
      <c r="G112" s="16" t="s">
        <v>14</v>
      </c>
      <c r="H112" s="17" t="s">
        <v>14</v>
      </c>
      <c r="I112" s="17" t="s">
        <v>14</v>
      </c>
      <c r="J112" s="17" t="s">
        <v>14</v>
      </c>
      <c r="K112" s="24" t="s">
        <v>14</v>
      </c>
    </row>
    <row r="113" spans="1:11" ht="16" x14ac:dyDescent="0.2">
      <c r="A113" s="132">
        <v>25</v>
      </c>
      <c r="B113" s="16" t="s">
        <v>14</v>
      </c>
      <c r="C113" s="17" t="s">
        <v>14</v>
      </c>
      <c r="D113" s="17" t="s">
        <v>14</v>
      </c>
      <c r="E113" s="17" t="s">
        <v>14</v>
      </c>
      <c r="F113" s="24" t="s">
        <v>14</v>
      </c>
      <c r="G113" s="16" t="s">
        <v>14</v>
      </c>
      <c r="H113" s="17" t="s">
        <v>14</v>
      </c>
      <c r="I113" s="17" t="s">
        <v>14</v>
      </c>
      <c r="J113" s="17" t="s">
        <v>14</v>
      </c>
      <c r="K113" s="24" t="s">
        <v>14</v>
      </c>
    </row>
    <row r="114" spans="1:11" ht="16" x14ac:dyDescent="0.2">
      <c r="A114" s="132">
        <v>26</v>
      </c>
      <c r="B114" s="16" t="s">
        <v>14</v>
      </c>
      <c r="C114" s="17" t="s">
        <v>14</v>
      </c>
      <c r="D114" s="17" t="s">
        <v>14</v>
      </c>
      <c r="E114" s="17" t="s">
        <v>14</v>
      </c>
      <c r="F114" s="24" t="s">
        <v>14</v>
      </c>
      <c r="G114" s="16" t="s">
        <v>14</v>
      </c>
      <c r="H114" s="17" t="s">
        <v>14</v>
      </c>
      <c r="I114" s="17" t="s">
        <v>14</v>
      </c>
      <c r="J114" s="17" t="s">
        <v>14</v>
      </c>
      <c r="K114" s="24" t="s">
        <v>14</v>
      </c>
    </row>
    <row r="115" spans="1:11" ht="16" x14ac:dyDescent="0.2">
      <c r="A115" s="132">
        <v>27</v>
      </c>
      <c r="B115" s="16" t="s">
        <v>14</v>
      </c>
      <c r="C115" s="17" t="s">
        <v>14</v>
      </c>
      <c r="D115" s="17" t="s">
        <v>14</v>
      </c>
      <c r="E115" s="17" t="s">
        <v>14</v>
      </c>
      <c r="F115" s="24" t="s">
        <v>14</v>
      </c>
      <c r="G115" s="16" t="s">
        <v>14</v>
      </c>
      <c r="H115" s="17" t="s">
        <v>14</v>
      </c>
      <c r="I115" s="17" t="s">
        <v>14</v>
      </c>
      <c r="J115" s="17" t="s">
        <v>14</v>
      </c>
      <c r="K115" s="24" t="s">
        <v>14</v>
      </c>
    </row>
    <row r="116" spans="1:11" ht="16" x14ac:dyDescent="0.2">
      <c r="A116" s="132">
        <v>28</v>
      </c>
      <c r="B116" s="16" t="s">
        <v>14</v>
      </c>
      <c r="C116" s="17" t="s">
        <v>14</v>
      </c>
      <c r="D116" s="17" t="s">
        <v>14</v>
      </c>
      <c r="E116" s="17" t="s">
        <v>14</v>
      </c>
      <c r="F116" s="24" t="s">
        <v>14</v>
      </c>
      <c r="G116" s="16" t="s">
        <v>14</v>
      </c>
      <c r="H116" s="17" t="s">
        <v>14</v>
      </c>
      <c r="I116" s="17" t="s">
        <v>14</v>
      </c>
      <c r="J116" s="17" t="s">
        <v>14</v>
      </c>
      <c r="K116" s="24" t="s">
        <v>14</v>
      </c>
    </row>
    <row r="117" spans="1:11" ht="16" x14ac:dyDescent="0.2">
      <c r="A117" s="132">
        <v>29</v>
      </c>
      <c r="B117" s="16" t="s">
        <v>14</v>
      </c>
      <c r="C117" s="17" t="s">
        <v>14</v>
      </c>
      <c r="D117" s="17" t="s">
        <v>14</v>
      </c>
      <c r="E117" s="17" t="s">
        <v>14</v>
      </c>
      <c r="F117" s="24" t="s">
        <v>14</v>
      </c>
      <c r="G117" s="17" t="s">
        <v>14</v>
      </c>
      <c r="H117" s="17" t="s">
        <v>14</v>
      </c>
      <c r="I117" s="17" t="s">
        <v>14</v>
      </c>
      <c r="J117" s="17" t="s">
        <v>14</v>
      </c>
      <c r="K117" s="24" t="s">
        <v>14</v>
      </c>
    </row>
    <row r="118" spans="1:11" ht="16" x14ac:dyDescent="0.2">
      <c r="A118" s="132">
        <v>30</v>
      </c>
      <c r="B118" s="16" t="s">
        <v>14</v>
      </c>
      <c r="C118" s="17" t="s">
        <v>14</v>
      </c>
      <c r="D118" s="17" t="s">
        <v>14</v>
      </c>
      <c r="E118" s="17" t="s">
        <v>14</v>
      </c>
      <c r="F118" s="24" t="s">
        <v>14</v>
      </c>
      <c r="G118" s="17" t="s">
        <v>14</v>
      </c>
      <c r="H118" s="17" t="s">
        <v>14</v>
      </c>
      <c r="I118" s="17" t="s">
        <v>14</v>
      </c>
      <c r="J118" s="17" t="s">
        <v>14</v>
      </c>
      <c r="K118" s="24" t="s">
        <v>14</v>
      </c>
    </row>
    <row r="119" spans="1:11" ht="16" x14ac:dyDescent="0.2">
      <c r="A119" s="132">
        <v>31</v>
      </c>
      <c r="B119" s="16" t="s">
        <v>14</v>
      </c>
      <c r="C119" s="17" t="s">
        <v>14</v>
      </c>
      <c r="D119" s="17" t="s">
        <v>14</v>
      </c>
      <c r="E119" s="17" t="s">
        <v>14</v>
      </c>
      <c r="F119" s="24" t="s">
        <v>14</v>
      </c>
      <c r="G119" s="17" t="s">
        <v>14</v>
      </c>
      <c r="H119" s="17" t="s">
        <v>14</v>
      </c>
      <c r="I119" s="17" t="s">
        <v>14</v>
      </c>
      <c r="J119" s="17" t="s">
        <v>14</v>
      </c>
      <c r="K119" s="24" t="s">
        <v>14</v>
      </c>
    </row>
    <row r="120" spans="1:11" ht="16" x14ac:dyDescent="0.2">
      <c r="A120" s="132">
        <v>32</v>
      </c>
      <c r="B120" s="16" t="s">
        <v>14</v>
      </c>
      <c r="C120" s="17" t="s">
        <v>14</v>
      </c>
      <c r="D120" s="17" t="s">
        <v>14</v>
      </c>
      <c r="E120" s="17" t="s">
        <v>14</v>
      </c>
      <c r="F120" s="24" t="s">
        <v>14</v>
      </c>
      <c r="G120" s="17" t="s">
        <v>14</v>
      </c>
      <c r="H120" s="17" t="s">
        <v>14</v>
      </c>
      <c r="I120" s="17" t="s">
        <v>14</v>
      </c>
      <c r="J120" s="17" t="s">
        <v>14</v>
      </c>
      <c r="K120" s="24" t="s">
        <v>14</v>
      </c>
    </row>
    <row r="121" spans="1:11" ht="16" x14ac:dyDescent="0.2">
      <c r="A121" s="132">
        <v>33</v>
      </c>
      <c r="B121" s="16" t="s">
        <v>14</v>
      </c>
      <c r="C121" s="17" t="s">
        <v>14</v>
      </c>
      <c r="D121" s="17" t="s">
        <v>14</v>
      </c>
      <c r="E121" s="17" t="s">
        <v>14</v>
      </c>
      <c r="F121" s="24" t="s">
        <v>14</v>
      </c>
      <c r="G121" s="17" t="s">
        <v>14</v>
      </c>
      <c r="H121" s="17" t="s">
        <v>14</v>
      </c>
      <c r="I121" s="17" t="s">
        <v>14</v>
      </c>
      <c r="J121" s="17" t="s">
        <v>14</v>
      </c>
      <c r="K121" s="24" t="s">
        <v>14</v>
      </c>
    </row>
    <row r="122" spans="1:11" ht="16" x14ac:dyDescent="0.2">
      <c r="A122" s="133">
        <v>34</v>
      </c>
      <c r="B122" s="137" t="s">
        <v>14</v>
      </c>
      <c r="C122" s="34" t="s">
        <v>14</v>
      </c>
      <c r="D122" s="34" t="s">
        <v>14</v>
      </c>
      <c r="E122" s="34" t="s">
        <v>14</v>
      </c>
      <c r="F122" s="35" t="s">
        <v>14</v>
      </c>
      <c r="G122" s="34" t="s">
        <v>14</v>
      </c>
      <c r="H122" s="34" t="s">
        <v>14</v>
      </c>
      <c r="I122" s="34" t="s">
        <v>14</v>
      </c>
      <c r="J122" s="34" t="s">
        <v>14</v>
      </c>
      <c r="K122" s="35" t="s">
        <v>14</v>
      </c>
    </row>
    <row r="123" spans="1:11" ht="16" x14ac:dyDescent="0.2">
      <c r="A123" s="6"/>
      <c r="B123" s="22"/>
      <c r="C123" s="22"/>
      <c r="D123" s="22"/>
      <c r="E123" s="9" t="s">
        <v>20</v>
      </c>
      <c r="F123" s="23">
        <f>AVERAGE(F100:F103,F105,F110:F111)</f>
        <v>0.25655937162589054</v>
      </c>
      <c r="G123" s="22"/>
      <c r="H123" s="22"/>
      <c r="I123" s="22"/>
      <c r="J123" s="9" t="s">
        <v>20</v>
      </c>
      <c r="K123" s="23">
        <f>AVERAGE(K100:K103,K105,K111)</f>
        <v>1.0082309677746932</v>
      </c>
    </row>
    <row r="124" spans="1:11" ht="16" x14ac:dyDescent="0.2">
      <c r="A124" s="6"/>
      <c r="B124" s="22"/>
      <c r="C124" s="22"/>
      <c r="D124" s="22"/>
      <c r="E124" s="9" t="s">
        <v>19</v>
      </c>
      <c r="F124" s="23">
        <f>STDEV(F100:F103,F105,F110:F111)</f>
        <v>0.25281506922676233</v>
      </c>
      <c r="G124" s="22"/>
      <c r="H124" s="22"/>
      <c r="I124" s="22"/>
      <c r="J124" s="9" t="s">
        <v>19</v>
      </c>
      <c r="K124" s="23">
        <f>STDEV(K100:K103,K105,K111)</f>
        <v>0.63008534263468896</v>
      </c>
    </row>
  </sheetData>
  <mergeCells count="12">
    <mergeCell ref="A46:A48"/>
    <mergeCell ref="A86:A88"/>
    <mergeCell ref="A6:A8"/>
    <mergeCell ref="G87:K87"/>
    <mergeCell ref="B86:K86"/>
    <mergeCell ref="B87:F87"/>
    <mergeCell ref="B7:F7"/>
    <mergeCell ref="G7:K7"/>
    <mergeCell ref="B6:K6"/>
    <mergeCell ref="B47:F47"/>
    <mergeCell ref="G47:K47"/>
    <mergeCell ref="B46:K46"/>
  </mergeCells>
  <conditionalFormatting sqref="I1:I5">
    <cfRule type="cellIs" dxfId="2" priority="2" operator="between">
      <formula>1</formula>
      <formula>38</formula>
    </cfRule>
  </conditionalFormatting>
  <pageMargins left="0.7" right="0.7" top="0.75" bottom="0.75" header="0.3" footer="0.3"/>
  <pageSetup fitToHeight="3" orientation="portrait" r:id="rId1"/>
  <rowBreaks count="2" manualBreakCount="2">
    <brk id="44" max="16383" man="1"/>
    <brk id="84" max="16383" man="1"/>
  </rowBreaks>
  <ignoredErrors>
    <ignoredError sqref="D9:E9 D10:H4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39"/>
  <sheetViews>
    <sheetView zoomScaleNormal="100" workbookViewId="0"/>
  </sheetViews>
  <sheetFormatPr baseColWidth="10" defaultColWidth="8.83203125" defaultRowHeight="16" x14ac:dyDescent="0.2"/>
  <cols>
    <col min="1" max="2" width="8.1640625" style="6" customWidth="1"/>
    <col min="3" max="3" width="10" style="6" customWidth="1"/>
    <col min="4" max="4" width="13.6640625" style="6" customWidth="1"/>
    <col min="5" max="5" width="7.5" style="30" customWidth="1"/>
    <col min="6" max="6" width="10.1640625" style="30" customWidth="1"/>
    <col min="7" max="7" width="13.83203125" style="30" customWidth="1"/>
    <col min="8" max="8" width="7.83203125" style="30" customWidth="1"/>
    <col min="9" max="9" width="10.33203125" style="30" customWidth="1"/>
    <col min="10" max="10" width="13.6640625" style="30" customWidth="1"/>
    <col min="11" max="11" width="10.5" style="30" customWidth="1"/>
    <col min="12" max="12" width="9.5" style="30" customWidth="1"/>
    <col min="13" max="13" width="10.5" style="30" customWidth="1"/>
    <col min="14" max="14" width="26.83203125" style="30" customWidth="1"/>
    <col min="15" max="15" width="23.5" style="6" customWidth="1"/>
    <col min="16" max="16" width="30.83203125" style="6" customWidth="1"/>
    <col min="17" max="17" width="22.1640625" style="6" customWidth="1"/>
    <col min="18" max="16384" width="8.83203125" style="6"/>
  </cols>
  <sheetData>
    <row r="1" spans="1:25" s="5" customFormat="1" x14ac:dyDescent="0.2">
      <c r="A1" s="146" t="s">
        <v>26</v>
      </c>
      <c r="B1" s="6"/>
      <c r="C1" s="6"/>
      <c r="D1" s="6"/>
      <c r="E1" s="30"/>
      <c r="F1" s="30"/>
      <c r="G1" s="30"/>
      <c r="H1" s="30"/>
      <c r="I1" s="30"/>
      <c r="J1" s="30"/>
      <c r="K1" s="30"/>
      <c r="L1" s="30"/>
      <c r="M1" s="46"/>
      <c r="N1" s="46"/>
    </row>
    <row r="2" spans="1:25" s="5" customFormat="1" x14ac:dyDescent="0.2">
      <c r="A2" s="146" t="s">
        <v>48</v>
      </c>
      <c r="B2" s="6"/>
      <c r="C2" s="6"/>
      <c r="D2" s="6"/>
      <c r="E2" s="30"/>
      <c r="F2" s="30"/>
      <c r="G2" s="30"/>
      <c r="H2" s="30"/>
      <c r="I2" s="30"/>
      <c r="J2" s="30"/>
      <c r="K2" s="30"/>
      <c r="L2" s="30"/>
      <c r="M2" s="46"/>
      <c r="N2" s="46"/>
    </row>
    <row r="3" spans="1:25" s="5" customFormat="1" ht="17" thickBot="1" x14ac:dyDescent="0.25">
      <c r="A3" s="130" t="s">
        <v>38</v>
      </c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25" ht="17" thickBot="1" x14ac:dyDescent="0.25">
      <c r="B4" s="177" t="s">
        <v>27</v>
      </c>
      <c r="C4" s="178"/>
      <c r="D4" s="179"/>
      <c r="E4" s="177" t="s">
        <v>28</v>
      </c>
      <c r="F4" s="178"/>
      <c r="G4" s="179"/>
      <c r="H4" s="177" t="s">
        <v>29</v>
      </c>
      <c r="I4" s="178"/>
      <c r="J4" s="179"/>
    </row>
    <row r="5" spans="1:25" s="145" customFormat="1" ht="69" thickBot="1" x14ac:dyDescent="0.25">
      <c r="A5" s="138" t="s">
        <v>0</v>
      </c>
      <c r="B5" s="149" t="s">
        <v>39</v>
      </c>
      <c r="C5" s="140" t="s">
        <v>18</v>
      </c>
      <c r="D5" s="141" t="s">
        <v>8</v>
      </c>
      <c r="E5" s="139" t="s">
        <v>39</v>
      </c>
      <c r="F5" s="142" t="s">
        <v>18</v>
      </c>
      <c r="G5" s="143" t="s">
        <v>8</v>
      </c>
      <c r="H5" s="149" t="s">
        <v>40</v>
      </c>
      <c r="I5" s="140" t="s">
        <v>18</v>
      </c>
      <c r="J5" s="141" t="s">
        <v>8</v>
      </c>
      <c r="K5" s="138" t="s">
        <v>23</v>
      </c>
      <c r="L5" s="139" t="s">
        <v>24</v>
      </c>
      <c r="M5" s="138" t="s">
        <v>25</v>
      </c>
      <c r="N5" s="144"/>
    </row>
    <row r="6" spans="1:25" s="5" customFormat="1" x14ac:dyDescent="0.2">
      <c r="A6" s="104">
        <v>1</v>
      </c>
      <c r="B6" s="79">
        <v>31.9782969276297</v>
      </c>
      <c r="C6" s="59" t="s">
        <v>2</v>
      </c>
      <c r="D6" s="80" t="s">
        <v>6</v>
      </c>
      <c r="E6" s="89" t="s">
        <v>14</v>
      </c>
      <c r="F6" s="67" t="s">
        <v>1</v>
      </c>
      <c r="G6" s="90" t="s">
        <v>6</v>
      </c>
      <c r="H6" s="81" t="s">
        <v>14</v>
      </c>
      <c r="I6" s="61" t="s">
        <v>2</v>
      </c>
      <c r="J6" s="82" t="s">
        <v>7</v>
      </c>
      <c r="K6" s="106"/>
      <c r="L6" s="108"/>
      <c r="M6" s="106"/>
      <c r="N6" s="58"/>
      <c r="O6" s="6"/>
    </row>
    <row r="7" spans="1:25" x14ac:dyDescent="0.2">
      <c r="A7" s="104">
        <v>2</v>
      </c>
      <c r="B7" s="79">
        <v>35.04</v>
      </c>
      <c r="C7" s="59" t="s">
        <v>2</v>
      </c>
      <c r="D7" s="80" t="s">
        <v>6</v>
      </c>
      <c r="E7" s="89" t="s">
        <v>14</v>
      </c>
      <c r="F7" s="57" t="s">
        <v>2</v>
      </c>
      <c r="G7" s="90" t="s">
        <v>7</v>
      </c>
      <c r="H7" s="81" t="s">
        <v>14</v>
      </c>
      <c r="I7" s="61" t="s">
        <v>2</v>
      </c>
      <c r="J7" s="82" t="s">
        <v>7</v>
      </c>
      <c r="K7" s="106"/>
      <c r="L7" s="108"/>
      <c r="M7" s="106"/>
      <c r="N7" s="6"/>
    </row>
    <row r="8" spans="1:25" x14ac:dyDescent="0.2">
      <c r="A8" s="104">
        <v>3</v>
      </c>
      <c r="B8" s="79">
        <v>36.78</v>
      </c>
      <c r="C8" s="59" t="s">
        <v>2</v>
      </c>
      <c r="D8" s="80" t="s">
        <v>6</v>
      </c>
      <c r="E8" s="91" t="s">
        <v>14</v>
      </c>
      <c r="F8" s="57" t="s">
        <v>2</v>
      </c>
      <c r="G8" s="90" t="s">
        <v>7</v>
      </c>
      <c r="H8" s="81" t="s">
        <v>14</v>
      </c>
      <c r="I8" s="61" t="s">
        <v>2</v>
      </c>
      <c r="J8" s="82" t="s">
        <v>7</v>
      </c>
      <c r="K8" s="106"/>
      <c r="L8" s="108"/>
      <c r="M8" s="106"/>
      <c r="N8" s="5"/>
    </row>
    <row r="9" spans="1:25" x14ac:dyDescent="0.2">
      <c r="A9" s="104">
        <v>4</v>
      </c>
      <c r="B9" s="79">
        <v>31.62</v>
      </c>
      <c r="C9" s="59" t="s">
        <v>2</v>
      </c>
      <c r="D9" s="80" t="s">
        <v>6</v>
      </c>
      <c r="E9" s="91" t="s">
        <v>14</v>
      </c>
      <c r="F9" s="57" t="s">
        <v>2</v>
      </c>
      <c r="G9" s="90" t="s">
        <v>7</v>
      </c>
      <c r="H9" s="81" t="s">
        <v>14</v>
      </c>
      <c r="I9" s="61" t="s">
        <v>2</v>
      </c>
      <c r="J9" s="82" t="s">
        <v>7</v>
      </c>
      <c r="K9" s="106"/>
      <c r="L9" s="108"/>
      <c r="M9" s="106"/>
      <c r="N9" s="5"/>
    </row>
    <row r="10" spans="1:25" x14ac:dyDescent="0.2">
      <c r="A10" s="104">
        <v>5</v>
      </c>
      <c r="B10" s="81" t="s">
        <v>14</v>
      </c>
      <c r="C10" s="61" t="s">
        <v>2</v>
      </c>
      <c r="D10" s="82" t="s">
        <v>7</v>
      </c>
      <c r="E10" s="91" t="s">
        <v>14</v>
      </c>
      <c r="F10" s="57" t="s">
        <v>2</v>
      </c>
      <c r="G10" s="90" t="s">
        <v>7</v>
      </c>
      <c r="H10" s="81" t="s">
        <v>14</v>
      </c>
      <c r="I10" s="61" t="s">
        <v>2</v>
      </c>
      <c r="J10" s="82" t="s">
        <v>7</v>
      </c>
      <c r="K10" s="106"/>
      <c r="L10" s="108"/>
      <c r="M10" s="106"/>
      <c r="N10" s="63"/>
    </row>
    <row r="11" spans="1:25" x14ac:dyDescent="0.2">
      <c r="A11" s="104">
        <v>6</v>
      </c>
      <c r="B11" s="81" t="s">
        <v>14</v>
      </c>
      <c r="C11" s="61" t="s">
        <v>2</v>
      </c>
      <c r="D11" s="82" t="s">
        <v>7</v>
      </c>
      <c r="E11" s="91">
        <v>27.883341863358599</v>
      </c>
      <c r="F11" s="60" t="s">
        <v>2</v>
      </c>
      <c r="G11" s="90" t="s">
        <v>6</v>
      </c>
      <c r="H11" s="81" t="s">
        <v>14</v>
      </c>
      <c r="I11" s="61" t="s">
        <v>2</v>
      </c>
      <c r="J11" s="82" t="s">
        <v>7</v>
      </c>
      <c r="K11" s="106"/>
      <c r="L11" s="108"/>
      <c r="M11" s="106"/>
      <c r="N11" s="4"/>
    </row>
    <row r="12" spans="1:25" x14ac:dyDescent="0.2">
      <c r="A12" s="104">
        <v>7</v>
      </c>
      <c r="B12" s="81" t="s">
        <v>14</v>
      </c>
      <c r="C12" s="61" t="s">
        <v>2</v>
      </c>
      <c r="D12" s="82" t="s">
        <v>7</v>
      </c>
      <c r="E12" s="91" t="s">
        <v>14</v>
      </c>
      <c r="F12" s="57" t="s">
        <v>2</v>
      </c>
      <c r="G12" s="90" t="s">
        <v>7</v>
      </c>
      <c r="H12" s="81" t="s">
        <v>14</v>
      </c>
      <c r="I12" s="61" t="s">
        <v>2</v>
      </c>
      <c r="J12" s="82" t="s">
        <v>7</v>
      </c>
      <c r="K12" s="106"/>
      <c r="L12" s="108"/>
      <c r="M12" s="106"/>
      <c r="N12" s="63"/>
    </row>
    <row r="13" spans="1:25" x14ac:dyDescent="0.2">
      <c r="A13" s="104">
        <v>8</v>
      </c>
      <c r="B13" s="79">
        <v>26.78</v>
      </c>
      <c r="C13" s="64" t="s">
        <v>1</v>
      </c>
      <c r="D13" s="83" t="s">
        <v>7</v>
      </c>
      <c r="E13" s="91">
        <v>26.78</v>
      </c>
      <c r="F13" s="60" t="s">
        <v>2</v>
      </c>
      <c r="G13" s="90" t="s">
        <v>6</v>
      </c>
      <c r="H13" s="81" t="s">
        <v>14</v>
      </c>
      <c r="I13" s="61" t="s">
        <v>2</v>
      </c>
      <c r="J13" s="82" t="s">
        <v>7</v>
      </c>
      <c r="K13" s="106"/>
      <c r="L13" s="108"/>
      <c r="M13" s="106"/>
      <c r="N13" s="6"/>
    </row>
    <row r="14" spans="1:25" x14ac:dyDescent="0.2">
      <c r="A14" s="104">
        <v>9</v>
      </c>
      <c r="B14" s="79">
        <v>34.901138605334303</v>
      </c>
      <c r="C14" s="59" t="s">
        <v>2</v>
      </c>
      <c r="D14" s="80" t="s">
        <v>6</v>
      </c>
      <c r="E14" s="91">
        <v>23.458841245785099</v>
      </c>
      <c r="F14" s="65" t="s">
        <v>1</v>
      </c>
      <c r="G14" s="92" t="s">
        <v>7</v>
      </c>
      <c r="H14" s="81" t="s">
        <v>14</v>
      </c>
      <c r="I14" s="61" t="s">
        <v>2</v>
      </c>
      <c r="J14" s="82" t="s">
        <v>7</v>
      </c>
      <c r="K14" s="106"/>
      <c r="L14" s="108"/>
      <c r="M14" s="106"/>
      <c r="N14" s="6"/>
    </row>
    <row r="15" spans="1:25" x14ac:dyDescent="0.2">
      <c r="A15" s="104">
        <v>10</v>
      </c>
      <c r="B15" s="81" t="s">
        <v>14</v>
      </c>
      <c r="C15" s="61" t="s">
        <v>2</v>
      </c>
      <c r="D15" s="82" t="s">
        <v>7</v>
      </c>
      <c r="E15" s="91">
        <v>21.8828003593873</v>
      </c>
      <c r="F15" s="65" t="s">
        <v>1</v>
      </c>
      <c r="G15" s="92" t="s">
        <v>7</v>
      </c>
      <c r="H15" s="81" t="s">
        <v>14</v>
      </c>
      <c r="I15" s="66" t="s">
        <v>1</v>
      </c>
      <c r="J15" s="98" t="s">
        <v>6</v>
      </c>
      <c r="K15" s="106"/>
      <c r="L15" s="108"/>
      <c r="M15" s="106" t="s">
        <v>9</v>
      </c>
      <c r="N15" s="6"/>
      <c r="Y15" s="4"/>
    </row>
    <row r="16" spans="1:25" x14ac:dyDescent="0.2">
      <c r="A16" s="104">
        <v>11</v>
      </c>
      <c r="B16" s="81" t="s">
        <v>14</v>
      </c>
      <c r="C16" s="61" t="s">
        <v>2</v>
      </c>
      <c r="D16" s="82" t="s">
        <v>7</v>
      </c>
      <c r="E16" s="91">
        <v>29.5661501046756</v>
      </c>
      <c r="F16" s="60" t="s">
        <v>2</v>
      </c>
      <c r="G16" s="90" t="s">
        <v>6</v>
      </c>
      <c r="H16" s="79" t="s">
        <v>14</v>
      </c>
      <c r="I16" s="66" t="s">
        <v>2</v>
      </c>
      <c r="J16" s="98" t="s">
        <v>7</v>
      </c>
      <c r="K16" s="106"/>
      <c r="L16" s="109"/>
      <c r="M16" s="106"/>
      <c r="N16" s="68"/>
    </row>
    <row r="17" spans="1:30" x14ac:dyDescent="0.2">
      <c r="A17" s="104">
        <v>12</v>
      </c>
      <c r="B17" s="79">
        <v>31.944984150703998</v>
      </c>
      <c r="C17" s="59" t="s">
        <v>2</v>
      </c>
      <c r="D17" s="80" t="s">
        <v>6</v>
      </c>
      <c r="E17" s="91">
        <v>30.804904774627602</v>
      </c>
      <c r="F17" s="65" t="s">
        <v>1</v>
      </c>
      <c r="G17" s="92" t="s">
        <v>7</v>
      </c>
      <c r="H17" s="81" t="s">
        <v>14</v>
      </c>
      <c r="I17" s="61" t="s">
        <v>2</v>
      </c>
      <c r="J17" s="82" t="s">
        <v>7</v>
      </c>
      <c r="K17" s="106"/>
      <c r="L17" s="108"/>
      <c r="M17" s="106"/>
      <c r="N17" s="6"/>
    </row>
    <row r="18" spans="1:30" x14ac:dyDescent="0.2">
      <c r="A18" s="104">
        <v>13</v>
      </c>
      <c r="B18" s="79">
        <v>27.051328553291299</v>
      </c>
      <c r="C18" s="59" t="s">
        <v>2</v>
      </c>
      <c r="D18" s="80" t="s">
        <v>6</v>
      </c>
      <c r="E18" s="91">
        <v>26.921846389627099</v>
      </c>
      <c r="F18" s="65" t="s">
        <v>1</v>
      </c>
      <c r="G18" s="92" t="s">
        <v>7</v>
      </c>
      <c r="H18" s="81" t="s">
        <v>14</v>
      </c>
      <c r="I18" s="61" t="s">
        <v>2</v>
      </c>
      <c r="J18" s="82" t="s">
        <v>7</v>
      </c>
      <c r="K18" s="106"/>
      <c r="L18" s="108"/>
      <c r="M18" s="106"/>
      <c r="N18" s="6"/>
      <c r="Y18" s="4"/>
      <c r="Z18" s="4"/>
      <c r="AD18" s="4"/>
    </row>
    <row r="19" spans="1:30" x14ac:dyDescent="0.2">
      <c r="A19" s="104">
        <v>14</v>
      </c>
      <c r="B19" s="79">
        <v>29.0375121251165</v>
      </c>
      <c r="C19" s="64" t="s">
        <v>1</v>
      </c>
      <c r="D19" s="83" t="s">
        <v>7</v>
      </c>
      <c r="E19" s="91">
        <v>29.985257340858301</v>
      </c>
      <c r="F19" s="60" t="s">
        <v>2</v>
      </c>
      <c r="G19" s="90" t="s">
        <v>6</v>
      </c>
      <c r="H19" s="81" t="s">
        <v>14</v>
      </c>
      <c r="I19" s="61" t="s">
        <v>2</v>
      </c>
      <c r="J19" s="82" t="s">
        <v>7</v>
      </c>
      <c r="K19" s="106"/>
      <c r="L19" s="108"/>
      <c r="M19" s="106"/>
      <c r="N19" s="6"/>
    </row>
    <row r="20" spans="1:30" x14ac:dyDescent="0.2">
      <c r="A20" s="104">
        <v>15</v>
      </c>
      <c r="B20" s="79">
        <v>30.707120624332902</v>
      </c>
      <c r="C20" s="59" t="s">
        <v>2</v>
      </c>
      <c r="D20" s="80" t="s">
        <v>6</v>
      </c>
      <c r="E20" s="91">
        <v>30.307450622731199</v>
      </c>
      <c r="F20" s="60" t="s">
        <v>2</v>
      </c>
      <c r="G20" s="90" t="s">
        <v>6</v>
      </c>
      <c r="H20" s="81" t="s">
        <v>14</v>
      </c>
      <c r="I20" s="61" t="s">
        <v>2</v>
      </c>
      <c r="J20" s="82" t="s">
        <v>7</v>
      </c>
      <c r="K20" s="106"/>
      <c r="L20" s="108"/>
      <c r="M20" s="106"/>
      <c r="N20" s="6"/>
    </row>
    <row r="21" spans="1:30" x14ac:dyDescent="0.2">
      <c r="A21" s="104">
        <v>16</v>
      </c>
      <c r="B21" s="79">
        <v>28.221554128994701</v>
      </c>
      <c r="C21" s="59" t="s">
        <v>2</v>
      </c>
      <c r="D21" s="80" t="s">
        <v>6</v>
      </c>
      <c r="E21" s="91">
        <v>31.699583424779799</v>
      </c>
      <c r="F21" s="60" t="s">
        <v>2</v>
      </c>
      <c r="G21" s="90" t="s">
        <v>6</v>
      </c>
      <c r="H21" s="79" t="s">
        <v>14</v>
      </c>
      <c r="I21" s="66" t="s">
        <v>2</v>
      </c>
      <c r="J21" s="98" t="s">
        <v>7</v>
      </c>
      <c r="K21" s="106"/>
      <c r="L21" s="108"/>
      <c r="M21" s="106"/>
      <c r="N21" s="6"/>
    </row>
    <row r="22" spans="1:30" x14ac:dyDescent="0.2">
      <c r="A22" s="104">
        <v>17</v>
      </c>
      <c r="B22" s="79">
        <v>30.109851159240801</v>
      </c>
      <c r="C22" s="59" t="s">
        <v>2</v>
      </c>
      <c r="D22" s="80" t="s">
        <v>6</v>
      </c>
      <c r="E22" s="91">
        <v>31.604492941334399</v>
      </c>
      <c r="F22" s="60" t="s">
        <v>2</v>
      </c>
      <c r="G22" s="90" t="s">
        <v>6</v>
      </c>
      <c r="H22" s="81" t="s">
        <v>14</v>
      </c>
      <c r="I22" s="61" t="s">
        <v>2</v>
      </c>
      <c r="J22" s="82" t="s">
        <v>7</v>
      </c>
      <c r="K22" s="106"/>
      <c r="L22" s="108"/>
      <c r="M22" s="106"/>
      <c r="N22" s="6"/>
    </row>
    <row r="23" spans="1:30" x14ac:dyDescent="0.2">
      <c r="A23" s="104">
        <v>18</v>
      </c>
      <c r="B23" s="79">
        <v>33.921225635168703</v>
      </c>
      <c r="C23" s="59" t="s">
        <v>2</v>
      </c>
      <c r="D23" s="80" t="s">
        <v>6</v>
      </c>
      <c r="E23" s="91" t="s">
        <v>14</v>
      </c>
      <c r="F23" s="57" t="s">
        <v>2</v>
      </c>
      <c r="G23" s="90" t="s">
        <v>7</v>
      </c>
      <c r="H23" s="81" t="s">
        <v>14</v>
      </c>
      <c r="I23" s="61" t="s">
        <v>2</v>
      </c>
      <c r="J23" s="82" t="s">
        <v>7</v>
      </c>
      <c r="K23" s="106"/>
      <c r="L23" s="108"/>
      <c r="M23" s="106"/>
      <c r="N23" s="58"/>
    </row>
    <row r="24" spans="1:30" x14ac:dyDescent="0.2">
      <c r="A24" s="104">
        <v>19</v>
      </c>
      <c r="B24" s="79">
        <v>36.063896702624902</v>
      </c>
      <c r="C24" s="59" t="s">
        <v>2</v>
      </c>
      <c r="D24" s="80" t="s">
        <v>6</v>
      </c>
      <c r="E24" s="91" t="s">
        <v>14</v>
      </c>
      <c r="F24" s="57" t="s">
        <v>2</v>
      </c>
      <c r="G24" s="90" t="s">
        <v>7</v>
      </c>
      <c r="H24" s="81" t="s">
        <v>14</v>
      </c>
      <c r="I24" s="61" t="s">
        <v>2</v>
      </c>
      <c r="J24" s="82" t="s">
        <v>7</v>
      </c>
      <c r="K24" s="106"/>
      <c r="L24" s="108"/>
      <c r="M24" s="106"/>
      <c r="N24" s="6"/>
    </row>
    <row r="25" spans="1:30" x14ac:dyDescent="0.2">
      <c r="A25" s="104">
        <v>20</v>
      </c>
      <c r="B25" s="79">
        <v>34.945340635249401</v>
      </c>
      <c r="C25" s="59" t="s">
        <v>2</v>
      </c>
      <c r="D25" s="80" t="s">
        <v>6</v>
      </c>
      <c r="E25" s="89" t="s">
        <v>14</v>
      </c>
      <c r="F25" s="67" t="s">
        <v>1</v>
      </c>
      <c r="G25" s="90" t="s">
        <v>6</v>
      </c>
      <c r="H25" s="81" t="s">
        <v>14</v>
      </c>
      <c r="I25" s="61" t="s">
        <v>2</v>
      </c>
      <c r="J25" s="82" t="s">
        <v>7</v>
      </c>
      <c r="K25" s="106"/>
      <c r="L25" s="108"/>
      <c r="M25" s="106"/>
      <c r="N25" s="6"/>
    </row>
    <row r="26" spans="1:30" x14ac:dyDescent="0.2">
      <c r="A26" s="104">
        <v>21</v>
      </c>
      <c r="B26" s="81" t="s">
        <v>14</v>
      </c>
      <c r="C26" s="61" t="s">
        <v>2</v>
      </c>
      <c r="D26" s="82" t="s">
        <v>7</v>
      </c>
      <c r="E26" s="91">
        <v>26.093353767372498</v>
      </c>
      <c r="F26" s="60" t="s">
        <v>2</v>
      </c>
      <c r="G26" s="90" t="s">
        <v>6</v>
      </c>
      <c r="H26" s="81" t="s">
        <v>14</v>
      </c>
      <c r="I26" s="61" t="s">
        <v>2</v>
      </c>
      <c r="J26" s="82" t="s">
        <v>7</v>
      </c>
      <c r="K26" s="106"/>
      <c r="L26" s="108"/>
      <c r="M26" s="106"/>
      <c r="N26" s="6"/>
    </row>
    <row r="27" spans="1:30" x14ac:dyDescent="0.2">
      <c r="A27" s="104">
        <v>22</v>
      </c>
      <c r="B27" s="79">
        <v>35.7088602967805</v>
      </c>
      <c r="C27" s="59" t="s">
        <v>2</v>
      </c>
      <c r="D27" s="80" t="s">
        <v>6</v>
      </c>
      <c r="E27" s="89" t="s">
        <v>14</v>
      </c>
      <c r="F27" s="57" t="s">
        <v>2</v>
      </c>
      <c r="G27" s="90" t="s">
        <v>7</v>
      </c>
      <c r="H27" s="81" t="s">
        <v>14</v>
      </c>
      <c r="I27" s="61" t="s">
        <v>2</v>
      </c>
      <c r="J27" s="82" t="s">
        <v>7</v>
      </c>
      <c r="K27" s="106"/>
      <c r="L27" s="108"/>
      <c r="M27" s="106"/>
      <c r="N27" s="6"/>
    </row>
    <row r="28" spans="1:30" x14ac:dyDescent="0.2">
      <c r="A28" s="104">
        <v>23</v>
      </c>
      <c r="B28" s="81" t="s">
        <v>14</v>
      </c>
      <c r="C28" s="61" t="s">
        <v>2</v>
      </c>
      <c r="D28" s="82" t="s">
        <v>7</v>
      </c>
      <c r="E28" s="89" t="s">
        <v>14</v>
      </c>
      <c r="F28" s="57" t="s">
        <v>2</v>
      </c>
      <c r="G28" s="90" t="s">
        <v>7</v>
      </c>
      <c r="H28" s="81" t="s">
        <v>14</v>
      </c>
      <c r="I28" s="61" t="s">
        <v>2</v>
      </c>
      <c r="J28" s="82" t="s">
        <v>7</v>
      </c>
      <c r="K28" s="106"/>
      <c r="L28" s="108"/>
      <c r="M28" s="106"/>
      <c r="N28" s="6"/>
    </row>
    <row r="29" spans="1:30" x14ac:dyDescent="0.2">
      <c r="A29" s="104">
        <v>24</v>
      </c>
      <c r="B29" s="81" t="s">
        <v>14</v>
      </c>
      <c r="C29" s="61" t="s">
        <v>2</v>
      </c>
      <c r="D29" s="82" t="s">
        <v>7</v>
      </c>
      <c r="E29" s="91">
        <v>18.344991439400701</v>
      </c>
      <c r="F29" s="65" t="s">
        <v>1</v>
      </c>
      <c r="G29" s="92" t="s">
        <v>7</v>
      </c>
      <c r="H29" s="79" t="s">
        <v>14</v>
      </c>
      <c r="I29" s="66" t="s">
        <v>1</v>
      </c>
      <c r="J29" s="98" t="s">
        <v>6</v>
      </c>
      <c r="K29" s="106"/>
      <c r="L29" s="108"/>
      <c r="M29" s="106" t="s">
        <v>9</v>
      </c>
      <c r="N29" s="6"/>
    </row>
    <row r="30" spans="1:30" x14ac:dyDescent="0.2">
      <c r="A30" s="104">
        <v>25</v>
      </c>
      <c r="B30" s="81" t="s">
        <v>14</v>
      </c>
      <c r="C30" s="61" t="s">
        <v>2</v>
      </c>
      <c r="D30" s="82" t="s">
        <v>7</v>
      </c>
      <c r="E30" s="91">
        <v>27.021285723234001</v>
      </c>
      <c r="F30" s="60" t="s">
        <v>2</v>
      </c>
      <c r="G30" s="90" t="s">
        <v>6</v>
      </c>
      <c r="H30" s="81" t="s">
        <v>14</v>
      </c>
      <c r="I30" s="61" t="s">
        <v>2</v>
      </c>
      <c r="J30" s="82" t="s">
        <v>7</v>
      </c>
      <c r="K30" s="106"/>
      <c r="L30" s="108"/>
      <c r="M30" s="106"/>
      <c r="N30" s="6"/>
    </row>
    <row r="31" spans="1:30" x14ac:dyDescent="0.2">
      <c r="A31" s="104">
        <v>26</v>
      </c>
      <c r="B31" s="81" t="s">
        <v>14</v>
      </c>
      <c r="C31" s="61" t="s">
        <v>2</v>
      </c>
      <c r="D31" s="82" t="s">
        <v>7</v>
      </c>
      <c r="E31" s="91">
        <v>28.683064131129498</v>
      </c>
      <c r="F31" s="60" t="s">
        <v>2</v>
      </c>
      <c r="G31" s="90" t="s">
        <v>6</v>
      </c>
      <c r="H31" s="81" t="s">
        <v>14</v>
      </c>
      <c r="I31" s="61" t="s">
        <v>2</v>
      </c>
      <c r="J31" s="82" t="s">
        <v>7</v>
      </c>
      <c r="K31" s="106"/>
      <c r="L31" s="108"/>
      <c r="M31" s="106"/>
      <c r="N31" s="6"/>
    </row>
    <row r="32" spans="1:30" x14ac:dyDescent="0.2">
      <c r="A32" s="104">
        <v>27</v>
      </c>
      <c r="B32" s="79">
        <v>32.1563514100622</v>
      </c>
      <c r="C32" s="59" t="s">
        <v>2</v>
      </c>
      <c r="D32" s="80" t="s">
        <v>6</v>
      </c>
      <c r="E32" s="91">
        <v>27.875584169326999</v>
      </c>
      <c r="F32" s="60" t="s">
        <v>2</v>
      </c>
      <c r="G32" s="90" t="s">
        <v>6</v>
      </c>
      <c r="H32" s="81" t="s">
        <v>14</v>
      </c>
      <c r="I32" s="61" t="s">
        <v>2</v>
      </c>
      <c r="J32" s="82" t="s">
        <v>7</v>
      </c>
      <c r="K32" s="106"/>
      <c r="L32" s="108"/>
      <c r="M32" s="106"/>
      <c r="N32" s="6"/>
    </row>
    <row r="33" spans="1:14" x14ac:dyDescent="0.2">
      <c r="A33" s="104">
        <v>28</v>
      </c>
      <c r="B33" s="79">
        <v>35.376575694414001</v>
      </c>
      <c r="C33" s="59" t="s">
        <v>2</v>
      </c>
      <c r="D33" s="80" t="s">
        <v>6</v>
      </c>
      <c r="E33" s="91">
        <v>19.694334319593999</v>
      </c>
      <c r="F33" s="60" t="s">
        <v>2</v>
      </c>
      <c r="G33" s="90" t="s">
        <v>6</v>
      </c>
      <c r="H33" s="81" t="s">
        <v>14</v>
      </c>
      <c r="I33" s="61" t="s">
        <v>2</v>
      </c>
      <c r="J33" s="82" t="s">
        <v>7</v>
      </c>
      <c r="K33" s="106"/>
      <c r="L33" s="108"/>
      <c r="M33" s="106"/>
      <c r="N33" s="6"/>
    </row>
    <row r="34" spans="1:14" x14ac:dyDescent="0.2">
      <c r="A34" s="104">
        <v>29</v>
      </c>
      <c r="B34" s="79" t="s">
        <v>14</v>
      </c>
      <c r="C34" s="61" t="s">
        <v>2</v>
      </c>
      <c r="D34" s="82" t="s">
        <v>7</v>
      </c>
      <c r="E34" s="91">
        <v>28.5682775731056</v>
      </c>
      <c r="F34" s="65" t="s">
        <v>1</v>
      </c>
      <c r="G34" s="92" t="s">
        <v>7</v>
      </c>
      <c r="H34" s="81" t="s">
        <v>14</v>
      </c>
      <c r="I34" s="61" t="s">
        <v>17</v>
      </c>
      <c r="J34" s="98" t="s">
        <v>6</v>
      </c>
      <c r="K34" s="106"/>
      <c r="L34" s="108"/>
      <c r="M34" s="106" t="s">
        <v>9</v>
      </c>
      <c r="N34" s="6"/>
    </row>
    <row r="35" spans="1:14" x14ac:dyDescent="0.2">
      <c r="A35" s="104">
        <v>30</v>
      </c>
      <c r="B35" s="79" t="s">
        <v>14</v>
      </c>
      <c r="C35" s="61" t="s">
        <v>2</v>
      </c>
      <c r="D35" s="82" t="s">
        <v>7</v>
      </c>
      <c r="E35" s="89" t="s">
        <v>14</v>
      </c>
      <c r="F35" s="57" t="s">
        <v>2</v>
      </c>
      <c r="G35" s="90" t="s">
        <v>7</v>
      </c>
      <c r="H35" s="81" t="s">
        <v>14</v>
      </c>
      <c r="I35" s="61" t="s">
        <v>2</v>
      </c>
      <c r="J35" s="82" t="s">
        <v>7</v>
      </c>
      <c r="K35" s="106"/>
      <c r="L35" s="108"/>
      <c r="M35" s="106"/>
      <c r="N35" s="6"/>
    </row>
    <row r="36" spans="1:14" x14ac:dyDescent="0.2">
      <c r="A36" s="104">
        <v>31</v>
      </c>
      <c r="B36" s="81" t="s">
        <v>14</v>
      </c>
      <c r="C36" s="61" t="s">
        <v>2</v>
      </c>
      <c r="D36" s="82" t="s">
        <v>7</v>
      </c>
      <c r="E36" s="91" t="s">
        <v>14</v>
      </c>
      <c r="F36" s="57" t="s">
        <v>2</v>
      </c>
      <c r="G36" s="90" t="s">
        <v>7</v>
      </c>
      <c r="H36" s="81" t="s">
        <v>14</v>
      </c>
      <c r="I36" s="61" t="s">
        <v>2</v>
      </c>
      <c r="J36" s="82" t="s">
        <v>7</v>
      </c>
      <c r="K36" s="106"/>
      <c r="L36" s="108"/>
      <c r="M36" s="106"/>
      <c r="N36" s="6"/>
    </row>
    <row r="37" spans="1:14" x14ac:dyDescent="0.2">
      <c r="A37" s="104">
        <v>32</v>
      </c>
      <c r="B37" s="79">
        <v>35.931264609439097</v>
      </c>
      <c r="C37" s="59" t="s">
        <v>2</v>
      </c>
      <c r="D37" s="80" t="s">
        <v>6</v>
      </c>
      <c r="E37" s="91" t="s">
        <v>14</v>
      </c>
      <c r="F37" s="57" t="s">
        <v>2</v>
      </c>
      <c r="G37" s="90" t="s">
        <v>7</v>
      </c>
      <c r="H37" s="81" t="s">
        <v>14</v>
      </c>
      <c r="I37" s="61" t="s">
        <v>2</v>
      </c>
      <c r="J37" s="82" t="s">
        <v>7</v>
      </c>
      <c r="K37" s="106"/>
      <c r="L37" s="108"/>
      <c r="M37" s="106"/>
      <c r="N37" s="6"/>
    </row>
    <row r="38" spans="1:14" x14ac:dyDescent="0.2">
      <c r="A38" s="104">
        <v>33</v>
      </c>
      <c r="B38" s="79">
        <v>29.465266690988901</v>
      </c>
      <c r="C38" s="59" t="s">
        <v>2</v>
      </c>
      <c r="D38" s="80" t="s">
        <v>6</v>
      </c>
      <c r="E38" s="91">
        <v>31.063737782030401</v>
      </c>
      <c r="F38" s="60" t="s">
        <v>2</v>
      </c>
      <c r="G38" s="90" t="s">
        <v>6</v>
      </c>
      <c r="H38" s="79" t="s">
        <v>14</v>
      </c>
      <c r="I38" s="66" t="s">
        <v>2</v>
      </c>
      <c r="J38" s="98" t="s">
        <v>7</v>
      </c>
      <c r="K38" s="106"/>
      <c r="L38" s="108"/>
      <c r="M38" s="106"/>
      <c r="N38" s="6"/>
    </row>
    <row r="39" spans="1:14" x14ac:dyDescent="0.2">
      <c r="A39" s="104">
        <v>34</v>
      </c>
      <c r="B39" s="81" t="s">
        <v>14</v>
      </c>
      <c r="C39" s="61" t="s">
        <v>2</v>
      </c>
      <c r="D39" s="82" t="s">
        <v>7</v>
      </c>
      <c r="E39" s="91" t="s">
        <v>14</v>
      </c>
      <c r="F39" s="57" t="s">
        <v>2</v>
      </c>
      <c r="G39" s="90" t="s">
        <v>7</v>
      </c>
      <c r="H39" s="81" t="s">
        <v>14</v>
      </c>
      <c r="I39" s="61" t="s">
        <v>2</v>
      </c>
      <c r="J39" s="82" t="s">
        <v>7</v>
      </c>
      <c r="K39" s="106"/>
      <c r="L39" s="108"/>
      <c r="M39" s="106"/>
      <c r="N39" s="6"/>
    </row>
    <row r="40" spans="1:14" x14ac:dyDescent="0.2">
      <c r="A40" s="104">
        <v>35</v>
      </c>
      <c r="B40" s="81" t="s">
        <v>14</v>
      </c>
      <c r="C40" s="61" t="s">
        <v>2</v>
      </c>
      <c r="D40" s="82" t="s">
        <v>7</v>
      </c>
      <c r="E40" s="91" t="s">
        <v>14</v>
      </c>
      <c r="F40" s="57" t="s">
        <v>2</v>
      </c>
      <c r="G40" s="90" t="s">
        <v>7</v>
      </c>
      <c r="H40" s="81" t="s">
        <v>14</v>
      </c>
      <c r="I40" s="61" t="s">
        <v>2</v>
      </c>
      <c r="J40" s="82" t="s">
        <v>7</v>
      </c>
      <c r="K40" s="106"/>
      <c r="L40" s="108"/>
      <c r="M40" s="106"/>
      <c r="N40" s="6"/>
    </row>
    <row r="41" spans="1:14" x14ac:dyDescent="0.2">
      <c r="A41" s="104">
        <v>36</v>
      </c>
      <c r="B41" s="81" t="s">
        <v>14</v>
      </c>
      <c r="C41" s="61" t="s">
        <v>2</v>
      </c>
      <c r="D41" s="82" t="s">
        <v>7</v>
      </c>
      <c r="E41" s="91" t="s">
        <v>14</v>
      </c>
      <c r="F41" s="57" t="s">
        <v>2</v>
      </c>
      <c r="G41" s="90" t="s">
        <v>7</v>
      </c>
      <c r="H41" s="81" t="s">
        <v>14</v>
      </c>
      <c r="I41" s="61" t="s">
        <v>2</v>
      </c>
      <c r="J41" s="82" t="s">
        <v>7</v>
      </c>
      <c r="K41" s="106"/>
      <c r="L41" s="108"/>
      <c r="M41" s="106"/>
      <c r="N41" s="58"/>
    </row>
    <row r="42" spans="1:14" x14ac:dyDescent="0.2">
      <c r="A42" s="104">
        <v>37</v>
      </c>
      <c r="B42" s="81" t="s">
        <v>14</v>
      </c>
      <c r="C42" s="61" t="s">
        <v>2</v>
      </c>
      <c r="D42" s="82" t="s">
        <v>7</v>
      </c>
      <c r="E42" s="91">
        <v>31.456441815099701</v>
      </c>
      <c r="F42" s="60" t="s">
        <v>2</v>
      </c>
      <c r="G42" s="90" t="s">
        <v>6</v>
      </c>
      <c r="H42" s="81" t="s">
        <v>14</v>
      </c>
      <c r="I42" s="61" t="s">
        <v>2</v>
      </c>
      <c r="J42" s="82" t="s">
        <v>7</v>
      </c>
      <c r="K42" s="106"/>
      <c r="L42" s="108"/>
      <c r="M42" s="106"/>
      <c r="N42" s="6"/>
    </row>
    <row r="43" spans="1:14" x14ac:dyDescent="0.2">
      <c r="A43" s="104">
        <v>38</v>
      </c>
      <c r="B43" s="79">
        <v>36.31</v>
      </c>
      <c r="C43" s="61" t="s">
        <v>2</v>
      </c>
      <c r="D43" s="80" t="s">
        <v>6</v>
      </c>
      <c r="E43" s="91">
        <v>27.9306719524307</v>
      </c>
      <c r="F43" s="60" t="s">
        <v>2</v>
      </c>
      <c r="G43" s="90" t="s">
        <v>6</v>
      </c>
      <c r="H43" s="81" t="s">
        <v>14</v>
      </c>
      <c r="I43" s="61" t="s">
        <v>2</v>
      </c>
      <c r="J43" s="82" t="s">
        <v>7</v>
      </c>
      <c r="K43" s="106"/>
      <c r="L43" s="108"/>
      <c r="M43" s="106"/>
      <c r="N43" s="6"/>
    </row>
    <row r="44" spans="1:14" x14ac:dyDescent="0.2">
      <c r="A44" s="104">
        <v>39</v>
      </c>
      <c r="B44" s="79">
        <v>35.6633374768804</v>
      </c>
      <c r="C44" s="59" t="s">
        <v>2</v>
      </c>
      <c r="D44" s="80" t="s">
        <v>6</v>
      </c>
      <c r="E44" s="91">
        <v>31.9482782688324</v>
      </c>
      <c r="F44" s="60" t="s">
        <v>2</v>
      </c>
      <c r="G44" s="90" t="s">
        <v>6</v>
      </c>
      <c r="H44" s="81" t="s">
        <v>14</v>
      </c>
      <c r="I44" s="61" t="s">
        <v>2</v>
      </c>
      <c r="J44" s="82" t="s">
        <v>7</v>
      </c>
      <c r="K44" s="106"/>
      <c r="L44" s="108"/>
      <c r="M44" s="106"/>
      <c r="N44" s="6"/>
    </row>
    <row r="45" spans="1:14" x14ac:dyDescent="0.2">
      <c r="A45" s="104">
        <v>40</v>
      </c>
      <c r="B45" s="79">
        <v>31.480839421858999</v>
      </c>
      <c r="C45" s="59" t="s">
        <v>2</v>
      </c>
      <c r="D45" s="80" t="s">
        <v>6</v>
      </c>
      <c r="E45" s="89" t="s">
        <v>14</v>
      </c>
      <c r="F45" s="67" t="s">
        <v>1</v>
      </c>
      <c r="G45" s="90" t="s">
        <v>6</v>
      </c>
      <c r="H45" s="81" t="s">
        <v>14</v>
      </c>
      <c r="I45" s="61" t="s">
        <v>2</v>
      </c>
      <c r="J45" s="82" t="s">
        <v>7</v>
      </c>
      <c r="K45" s="106"/>
      <c r="L45" s="108"/>
      <c r="M45" s="106"/>
      <c r="N45" s="6"/>
    </row>
    <row r="46" spans="1:14" x14ac:dyDescent="0.2">
      <c r="A46" s="104">
        <v>41</v>
      </c>
      <c r="B46" s="79">
        <v>35.889702444060497</v>
      </c>
      <c r="C46" s="59" t="s">
        <v>2</v>
      </c>
      <c r="D46" s="80" t="s">
        <v>6</v>
      </c>
      <c r="E46" s="89" t="s">
        <v>14</v>
      </c>
      <c r="F46" s="57" t="s">
        <v>2</v>
      </c>
      <c r="G46" s="90" t="s">
        <v>7</v>
      </c>
      <c r="H46" s="81" t="s">
        <v>14</v>
      </c>
      <c r="I46" s="61" t="s">
        <v>2</v>
      </c>
      <c r="J46" s="82" t="s">
        <v>7</v>
      </c>
      <c r="K46" s="106"/>
      <c r="L46" s="108"/>
      <c r="M46" s="106"/>
      <c r="N46" s="6"/>
    </row>
    <row r="47" spans="1:14" x14ac:dyDescent="0.2">
      <c r="A47" s="104">
        <v>42</v>
      </c>
      <c r="B47" s="81" t="s">
        <v>14</v>
      </c>
      <c r="C47" s="61" t="s">
        <v>2</v>
      </c>
      <c r="D47" s="82" t="s">
        <v>7</v>
      </c>
      <c r="E47" s="91">
        <v>31.6586564466567</v>
      </c>
      <c r="F47" s="60" t="s">
        <v>2</v>
      </c>
      <c r="G47" s="90" t="s">
        <v>6</v>
      </c>
      <c r="H47" s="81" t="s">
        <v>14</v>
      </c>
      <c r="I47" s="61" t="s">
        <v>2</v>
      </c>
      <c r="J47" s="82" t="s">
        <v>7</v>
      </c>
      <c r="K47" s="106"/>
      <c r="L47" s="108"/>
      <c r="M47" s="106"/>
      <c r="N47" s="6"/>
    </row>
    <row r="48" spans="1:14" x14ac:dyDescent="0.2">
      <c r="A48" s="104">
        <v>43</v>
      </c>
      <c r="B48" s="79">
        <v>34.5943019775439</v>
      </c>
      <c r="C48" s="59" t="s">
        <v>2</v>
      </c>
      <c r="D48" s="80" t="s">
        <v>6</v>
      </c>
      <c r="E48" s="91" t="s">
        <v>14</v>
      </c>
      <c r="F48" s="57" t="s">
        <v>2</v>
      </c>
      <c r="G48" s="90" t="s">
        <v>7</v>
      </c>
      <c r="H48" s="81" t="s">
        <v>14</v>
      </c>
      <c r="I48" s="61" t="s">
        <v>2</v>
      </c>
      <c r="J48" s="82" t="s">
        <v>7</v>
      </c>
      <c r="K48" s="106"/>
      <c r="L48" s="108"/>
      <c r="M48" s="106"/>
      <c r="N48" s="6"/>
    </row>
    <row r="49" spans="1:14" x14ac:dyDescent="0.2">
      <c r="A49" s="104">
        <v>44</v>
      </c>
      <c r="B49" s="79">
        <v>29.444127789922799</v>
      </c>
      <c r="C49" s="59" t="s">
        <v>2</v>
      </c>
      <c r="D49" s="80" t="s">
        <v>6</v>
      </c>
      <c r="E49" s="91">
        <v>28.037616738134702</v>
      </c>
      <c r="F49" s="60" t="s">
        <v>2</v>
      </c>
      <c r="G49" s="90" t="s">
        <v>6</v>
      </c>
      <c r="H49" s="79" t="s">
        <v>14</v>
      </c>
      <c r="I49" s="61" t="s">
        <v>2</v>
      </c>
      <c r="J49" s="82" t="s">
        <v>7</v>
      </c>
      <c r="K49" s="106"/>
      <c r="L49" s="108"/>
      <c r="M49" s="106"/>
      <c r="N49" s="6"/>
    </row>
    <row r="50" spans="1:14" x14ac:dyDescent="0.2">
      <c r="A50" s="104">
        <v>45</v>
      </c>
      <c r="B50" s="81" t="s">
        <v>14</v>
      </c>
      <c r="C50" s="61" t="s">
        <v>2</v>
      </c>
      <c r="D50" s="82" t="s">
        <v>7</v>
      </c>
      <c r="E50" s="91" t="s">
        <v>14</v>
      </c>
      <c r="F50" s="57" t="s">
        <v>2</v>
      </c>
      <c r="G50" s="90" t="s">
        <v>7</v>
      </c>
      <c r="H50" s="81" t="s">
        <v>14</v>
      </c>
      <c r="I50" s="61" t="s">
        <v>2</v>
      </c>
      <c r="J50" s="82" t="s">
        <v>7</v>
      </c>
      <c r="K50" s="106"/>
      <c r="L50" s="108"/>
      <c r="M50" s="106"/>
      <c r="N50" s="6"/>
    </row>
    <row r="51" spans="1:14" x14ac:dyDescent="0.2">
      <c r="A51" s="104">
        <v>46</v>
      </c>
      <c r="B51" s="81" t="s">
        <v>14</v>
      </c>
      <c r="C51" s="61" t="s">
        <v>2</v>
      </c>
      <c r="D51" s="82" t="s">
        <v>7</v>
      </c>
      <c r="E51" s="91">
        <v>25.043820126503</v>
      </c>
      <c r="F51" s="65" t="s">
        <v>1</v>
      </c>
      <c r="G51" s="92" t="s">
        <v>7</v>
      </c>
      <c r="H51" s="79" t="s">
        <v>14</v>
      </c>
      <c r="I51" s="66" t="s">
        <v>1</v>
      </c>
      <c r="J51" s="98" t="s">
        <v>6</v>
      </c>
      <c r="K51" s="106"/>
      <c r="L51" s="108"/>
      <c r="M51" s="106" t="s">
        <v>9</v>
      </c>
      <c r="N51" s="6"/>
    </row>
    <row r="52" spans="1:14" x14ac:dyDescent="0.2">
      <c r="A52" s="104">
        <v>47</v>
      </c>
      <c r="B52" s="81" t="s">
        <v>14</v>
      </c>
      <c r="C52" s="61" t="s">
        <v>2</v>
      </c>
      <c r="D52" s="82" t="s">
        <v>7</v>
      </c>
      <c r="E52" s="91">
        <v>19.921716014588998</v>
      </c>
      <c r="F52" s="65" t="s">
        <v>1</v>
      </c>
      <c r="G52" s="92" t="s">
        <v>7</v>
      </c>
      <c r="H52" s="81" t="s">
        <v>14</v>
      </c>
      <c r="I52" s="66" t="s">
        <v>1</v>
      </c>
      <c r="J52" s="98" t="s">
        <v>6</v>
      </c>
      <c r="K52" s="106"/>
      <c r="L52" s="108"/>
      <c r="M52" s="106" t="s">
        <v>9</v>
      </c>
      <c r="N52" s="6"/>
    </row>
    <row r="53" spans="1:14" x14ac:dyDescent="0.2">
      <c r="A53" s="104">
        <v>48</v>
      </c>
      <c r="B53" s="81" t="s">
        <v>14</v>
      </c>
      <c r="C53" s="61" t="s">
        <v>2</v>
      </c>
      <c r="D53" s="82" t="s">
        <v>7</v>
      </c>
      <c r="E53" s="91">
        <v>29.979951542949099</v>
      </c>
      <c r="F53" s="60" t="s">
        <v>2</v>
      </c>
      <c r="G53" s="90" t="s">
        <v>6</v>
      </c>
      <c r="H53" s="79" t="s">
        <v>14</v>
      </c>
      <c r="I53" s="61" t="s">
        <v>2</v>
      </c>
      <c r="J53" s="82" t="s">
        <v>7</v>
      </c>
      <c r="K53" s="106"/>
      <c r="L53" s="109"/>
      <c r="M53" s="106"/>
      <c r="N53" s="6"/>
    </row>
    <row r="54" spans="1:14" x14ac:dyDescent="0.2">
      <c r="A54" s="104">
        <v>49</v>
      </c>
      <c r="B54" s="79">
        <v>36.685055443244799</v>
      </c>
      <c r="C54" s="59" t="s">
        <v>2</v>
      </c>
      <c r="D54" s="80" t="s">
        <v>6</v>
      </c>
      <c r="E54" s="91">
        <v>29.213501116753601</v>
      </c>
      <c r="F54" s="60" t="s">
        <v>2</v>
      </c>
      <c r="G54" s="90" t="s">
        <v>6</v>
      </c>
      <c r="H54" s="79" t="s">
        <v>14</v>
      </c>
      <c r="I54" s="61" t="s">
        <v>2</v>
      </c>
      <c r="J54" s="82" t="s">
        <v>7</v>
      </c>
      <c r="K54" s="106"/>
      <c r="L54" s="108"/>
      <c r="M54" s="106"/>
      <c r="N54" s="6"/>
    </row>
    <row r="55" spans="1:14" x14ac:dyDescent="0.2">
      <c r="A55" s="104">
        <v>50</v>
      </c>
      <c r="B55" s="79">
        <v>36.325071849470397</v>
      </c>
      <c r="C55" s="59" t="s">
        <v>2</v>
      </c>
      <c r="D55" s="80" t="s">
        <v>6</v>
      </c>
      <c r="E55" s="91" t="s">
        <v>14</v>
      </c>
      <c r="F55" s="57" t="s">
        <v>2</v>
      </c>
      <c r="G55" s="93" t="s">
        <v>7</v>
      </c>
      <c r="H55" s="81" t="s">
        <v>14</v>
      </c>
      <c r="I55" s="61" t="s">
        <v>2</v>
      </c>
      <c r="J55" s="98" t="s">
        <v>7</v>
      </c>
      <c r="K55" s="106"/>
      <c r="L55" s="108"/>
      <c r="M55" s="106"/>
      <c r="N55" s="6"/>
    </row>
    <row r="56" spans="1:14" x14ac:dyDescent="0.2">
      <c r="A56" s="104">
        <v>51</v>
      </c>
      <c r="B56" s="81" t="s">
        <v>14</v>
      </c>
      <c r="C56" s="61" t="s">
        <v>2</v>
      </c>
      <c r="D56" s="82" t="s">
        <v>7</v>
      </c>
      <c r="E56" s="91" t="s">
        <v>14</v>
      </c>
      <c r="F56" s="57" t="s">
        <v>2</v>
      </c>
      <c r="G56" s="90" t="s">
        <v>7</v>
      </c>
      <c r="H56" s="81" t="s">
        <v>14</v>
      </c>
      <c r="I56" s="61" t="s">
        <v>2</v>
      </c>
      <c r="J56" s="82" t="s">
        <v>7</v>
      </c>
      <c r="K56" s="106"/>
      <c r="L56" s="108"/>
      <c r="M56" s="106"/>
      <c r="N56" s="6"/>
    </row>
    <row r="57" spans="1:14" x14ac:dyDescent="0.2">
      <c r="A57" s="104">
        <v>52</v>
      </c>
      <c r="B57" s="81" t="s">
        <v>14</v>
      </c>
      <c r="C57" s="61" t="s">
        <v>2</v>
      </c>
      <c r="D57" s="82" t="s">
        <v>7</v>
      </c>
      <c r="E57" s="91" t="s">
        <v>14</v>
      </c>
      <c r="F57" s="57" t="s">
        <v>2</v>
      </c>
      <c r="G57" s="90" t="s">
        <v>7</v>
      </c>
      <c r="H57" s="81" t="s">
        <v>14</v>
      </c>
      <c r="I57" s="61" t="s">
        <v>2</v>
      </c>
      <c r="J57" s="82" t="s">
        <v>7</v>
      </c>
      <c r="K57" s="106"/>
      <c r="L57" s="108"/>
      <c r="M57" s="106"/>
      <c r="N57" s="6"/>
    </row>
    <row r="58" spans="1:14" x14ac:dyDescent="0.2">
      <c r="A58" s="104">
        <v>53</v>
      </c>
      <c r="B58" s="79">
        <v>35.827820232297903</v>
      </c>
      <c r="C58" s="59" t="s">
        <v>2</v>
      </c>
      <c r="D58" s="80" t="s">
        <v>6</v>
      </c>
      <c r="E58" s="91" t="s">
        <v>14</v>
      </c>
      <c r="F58" s="57" t="s">
        <v>2</v>
      </c>
      <c r="G58" s="90" t="s">
        <v>7</v>
      </c>
      <c r="H58" s="81" t="s">
        <v>14</v>
      </c>
      <c r="I58" s="61" t="s">
        <v>2</v>
      </c>
      <c r="J58" s="82" t="s">
        <v>7</v>
      </c>
      <c r="K58" s="106"/>
      <c r="L58" s="108"/>
      <c r="M58" s="106"/>
      <c r="N58" s="6"/>
    </row>
    <row r="59" spans="1:14" x14ac:dyDescent="0.2">
      <c r="A59" s="104">
        <v>54</v>
      </c>
      <c r="B59" s="81" t="s">
        <v>14</v>
      </c>
      <c r="C59" s="61" t="s">
        <v>2</v>
      </c>
      <c r="D59" s="82" t="s">
        <v>7</v>
      </c>
      <c r="E59" s="91" t="s">
        <v>14</v>
      </c>
      <c r="F59" s="57" t="s">
        <v>2</v>
      </c>
      <c r="G59" s="90" t="s">
        <v>7</v>
      </c>
      <c r="H59" s="81" t="s">
        <v>14</v>
      </c>
      <c r="I59" s="61" t="s">
        <v>2</v>
      </c>
      <c r="J59" s="82" t="s">
        <v>7</v>
      </c>
      <c r="K59" s="106"/>
      <c r="L59" s="108"/>
      <c r="M59" s="106"/>
      <c r="N59" s="6"/>
    </row>
    <row r="60" spans="1:14" x14ac:dyDescent="0.2">
      <c r="A60" s="104">
        <v>55</v>
      </c>
      <c r="B60" s="79">
        <v>22.832869270282899</v>
      </c>
      <c r="C60" s="64" t="s">
        <v>1</v>
      </c>
      <c r="D60" s="83" t="s">
        <v>7</v>
      </c>
      <c r="E60" s="91">
        <v>28.217964137535098</v>
      </c>
      <c r="F60" s="60" t="s">
        <v>2</v>
      </c>
      <c r="G60" s="90" t="s">
        <v>6</v>
      </c>
      <c r="H60" s="79" t="s">
        <v>14</v>
      </c>
      <c r="I60" s="61" t="s">
        <v>2</v>
      </c>
      <c r="J60" s="82" t="s">
        <v>7</v>
      </c>
      <c r="K60" s="106"/>
      <c r="L60" s="108"/>
      <c r="M60" s="106"/>
      <c r="N60" s="6"/>
    </row>
    <row r="61" spans="1:14" x14ac:dyDescent="0.2">
      <c r="A61" s="104">
        <v>56</v>
      </c>
      <c r="B61" s="79">
        <v>31.692231867137899</v>
      </c>
      <c r="C61" s="59" t="s">
        <v>2</v>
      </c>
      <c r="D61" s="80" t="s">
        <v>6</v>
      </c>
      <c r="E61" s="91">
        <v>28.7907577346854</v>
      </c>
      <c r="F61" s="60" t="s">
        <v>2</v>
      </c>
      <c r="G61" s="90" t="s">
        <v>6</v>
      </c>
      <c r="H61" s="79" t="s">
        <v>14</v>
      </c>
      <c r="I61" s="61" t="s">
        <v>2</v>
      </c>
      <c r="J61" s="82" t="s">
        <v>7</v>
      </c>
      <c r="K61" s="106"/>
      <c r="L61" s="108"/>
      <c r="M61" s="106"/>
      <c r="N61" s="6"/>
    </row>
    <row r="62" spans="1:14" x14ac:dyDescent="0.2">
      <c r="A62" s="104">
        <v>57</v>
      </c>
      <c r="B62" s="79">
        <v>31.1247845876618</v>
      </c>
      <c r="C62" s="59" t="s">
        <v>2</v>
      </c>
      <c r="D62" s="80" t="s">
        <v>6</v>
      </c>
      <c r="E62" s="91">
        <v>17.7814462658216</v>
      </c>
      <c r="F62" s="60" t="s">
        <v>2</v>
      </c>
      <c r="G62" s="90" t="s">
        <v>6</v>
      </c>
      <c r="H62" s="79">
        <v>23.049314774303699</v>
      </c>
      <c r="I62" s="59" t="s">
        <v>2</v>
      </c>
      <c r="J62" s="98" t="s">
        <v>6</v>
      </c>
      <c r="K62" s="106" t="s">
        <v>9</v>
      </c>
      <c r="L62" s="108" t="s">
        <v>9</v>
      </c>
      <c r="M62" s="106"/>
      <c r="N62" s="6"/>
    </row>
    <row r="63" spans="1:14" x14ac:dyDescent="0.2">
      <c r="A63" s="104">
        <v>58</v>
      </c>
      <c r="B63" s="79">
        <v>35.783852718430701</v>
      </c>
      <c r="C63" s="59" t="s">
        <v>2</v>
      </c>
      <c r="D63" s="80" t="s">
        <v>6</v>
      </c>
      <c r="E63" s="91">
        <v>26.46804438165</v>
      </c>
      <c r="F63" s="65" t="s">
        <v>1</v>
      </c>
      <c r="G63" s="92" t="s">
        <v>7</v>
      </c>
      <c r="H63" s="79" t="s">
        <v>14</v>
      </c>
      <c r="I63" s="66" t="s">
        <v>1</v>
      </c>
      <c r="J63" s="98" t="s">
        <v>6</v>
      </c>
      <c r="K63" s="106"/>
      <c r="L63" s="108"/>
      <c r="M63" s="106" t="s">
        <v>9</v>
      </c>
      <c r="N63" s="6"/>
    </row>
    <row r="64" spans="1:14" x14ac:dyDescent="0.2">
      <c r="A64" s="104">
        <v>59</v>
      </c>
      <c r="B64" s="79">
        <v>36.158216865067502</v>
      </c>
      <c r="C64" s="59" t="s">
        <v>2</v>
      </c>
      <c r="D64" s="80" t="s">
        <v>6</v>
      </c>
      <c r="E64" s="91">
        <v>29.954546020922599</v>
      </c>
      <c r="F64" s="65" t="s">
        <v>1</v>
      </c>
      <c r="G64" s="92" t="s">
        <v>7</v>
      </c>
      <c r="H64" s="79" t="s">
        <v>14</v>
      </c>
      <c r="I64" s="66" t="s">
        <v>10</v>
      </c>
      <c r="J64" s="98" t="s">
        <v>6</v>
      </c>
      <c r="K64" s="106"/>
      <c r="L64" s="109"/>
      <c r="M64" s="106" t="s">
        <v>9</v>
      </c>
      <c r="N64" s="6"/>
    </row>
    <row r="65" spans="1:15" x14ac:dyDescent="0.2">
      <c r="A65" s="104">
        <v>60</v>
      </c>
      <c r="B65" s="81" t="s">
        <v>14</v>
      </c>
      <c r="C65" s="61" t="s">
        <v>2</v>
      </c>
      <c r="D65" s="82" t="s">
        <v>7</v>
      </c>
      <c r="E65" s="91">
        <v>16.9007865706118</v>
      </c>
      <c r="F65" s="60" t="s">
        <v>2</v>
      </c>
      <c r="G65" s="93" t="s">
        <v>6</v>
      </c>
      <c r="H65" s="81" t="s">
        <v>14</v>
      </c>
      <c r="I65" s="61" t="s">
        <v>2</v>
      </c>
      <c r="J65" s="82" t="s">
        <v>7</v>
      </c>
      <c r="K65" s="106"/>
      <c r="L65" s="108"/>
      <c r="M65" s="106"/>
      <c r="N65" s="6"/>
    </row>
    <row r="66" spans="1:15" x14ac:dyDescent="0.2">
      <c r="A66" s="104">
        <v>61</v>
      </c>
      <c r="B66" s="79">
        <v>34.896036752188799</v>
      </c>
      <c r="C66" s="59" t="s">
        <v>2</v>
      </c>
      <c r="D66" s="80" t="s">
        <v>6</v>
      </c>
      <c r="E66" s="91">
        <v>29.809218240543402</v>
      </c>
      <c r="F66" s="65" t="s">
        <v>1</v>
      </c>
      <c r="G66" s="92" t="s">
        <v>7</v>
      </c>
      <c r="H66" s="81" t="s">
        <v>14</v>
      </c>
      <c r="I66" s="66" t="s">
        <v>1</v>
      </c>
      <c r="J66" s="98" t="s">
        <v>6</v>
      </c>
      <c r="K66" s="106"/>
      <c r="L66" s="108"/>
      <c r="M66" s="106" t="s">
        <v>9</v>
      </c>
      <c r="N66" s="6"/>
    </row>
    <row r="67" spans="1:15" x14ac:dyDescent="0.2">
      <c r="A67" s="104">
        <v>62</v>
      </c>
      <c r="B67" s="81" t="s">
        <v>14</v>
      </c>
      <c r="C67" s="61" t="s">
        <v>2</v>
      </c>
      <c r="D67" s="82" t="s">
        <v>7</v>
      </c>
      <c r="E67" s="91">
        <v>20.301663071560501</v>
      </c>
      <c r="F67" s="60" t="s">
        <v>2</v>
      </c>
      <c r="G67" s="93" t="s">
        <v>6</v>
      </c>
      <c r="H67" s="81" t="s">
        <v>14</v>
      </c>
      <c r="I67" s="61" t="s">
        <v>2</v>
      </c>
      <c r="J67" s="82" t="s">
        <v>7</v>
      </c>
      <c r="K67" s="106"/>
      <c r="L67" s="108"/>
      <c r="M67" s="106"/>
      <c r="N67" s="6"/>
    </row>
    <row r="68" spans="1:15" x14ac:dyDescent="0.2">
      <c r="A68" s="104">
        <v>63</v>
      </c>
      <c r="B68" s="79">
        <v>36.049999999999997</v>
      </c>
      <c r="C68" s="61" t="s">
        <v>2</v>
      </c>
      <c r="D68" s="80" t="s">
        <v>6</v>
      </c>
      <c r="E68" s="91">
        <v>28.191512581540799</v>
      </c>
      <c r="F68" s="60" t="s">
        <v>2</v>
      </c>
      <c r="G68" s="93" t="s">
        <v>6</v>
      </c>
      <c r="H68" s="81" t="s">
        <v>14</v>
      </c>
      <c r="I68" s="61" t="s">
        <v>2</v>
      </c>
      <c r="J68" s="82" t="s">
        <v>7</v>
      </c>
      <c r="K68" s="106"/>
      <c r="L68" s="108"/>
      <c r="M68" s="106"/>
      <c r="N68" s="6"/>
    </row>
    <row r="69" spans="1:15" x14ac:dyDescent="0.2">
      <c r="A69" s="104">
        <v>64</v>
      </c>
      <c r="B69" s="81" t="s">
        <v>14</v>
      </c>
      <c r="C69" s="61" t="s">
        <v>2</v>
      </c>
      <c r="D69" s="82" t="s">
        <v>7</v>
      </c>
      <c r="E69" s="91">
        <v>27.950660482802501</v>
      </c>
      <c r="F69" s="65" t="s">
        <v>1</v>
      </c>
      <c r="G69" s="92" t="s">
        <v>7</v>
      </c>
      <c r="H69" s="79" t="s">
        <v>14</v>
      </c>
      <c r="I69" s="66" t="s">
        <v>1</v>
      </c>
      <c r="J69" s="98" t="s">
        <v>6</v>
      </c>
      <c r="K69" s="106"/>
      <c r="L69" s="108"/>
      <c r="M69" s="106" t="s">
        <v>9</v>
      </c>
      <c r="N69" s="6"/>
    </row>
    <row r="70" spans="1:15" x14ac:dyDescent="0.2">
      <c r="A70" s="104">
        <v>65</v>
      </c>
      <c r="B70" s="81">
        <v>32.72</v>
      </c>
      <c r="C70" s="61" t="s">
        <v>2</v>
      </c>
      <c r="D70" s="80" t="s">
        <v>6</v>
      </c>
      <c r="E70" s="91">
        <v>27.839984060743401</v>
      </c>
      <c r="F70" s="60" t="s">
        <v>2</v>
      </c>
      <c r="G70" s="93" t="s">
        <v>6</v>
      </c>
      <c r="H70" s="81" t="s">
        <v>14</v>
      </c>
      <c r="I70" s="61" t="s">
        <v>2</v>
      </c>
      <c r="J70" s="82" t="s">
        <v>7</v>
      </c>
      <c r="K70" s="106"/>
      <c r="L70" s="108"/>
      <c r="M70" s="106"/>
      <c r="N70" s="6"/>
    </row>
    <row r="71" spans="1:15" x14ac:dyDescent="0.2">
      <c r="A71" s="104">
        <v>66</v>
      </c>
      <c r="B71" s="79">
        <v>31.668203087954701</v>
      </c>
      <c r="C71" s="59" t="s">
        <v>2</v>
      </c>
      <c r="D71" s="80" t="s">
        <v>6</v>
      </c>
      <c r="E71" s="91">
        <v>28.029845374007099</v>
      </c>
      <c r="F71" s="60" t="s">
        <v>2</v>
      </c>
      <c r="G71" s="93" t="s">
        <v>6</v>
      </c>
      <c r="H71" s="81" t="s">
        <v>14</v>
      </c>
      <c r="I71" s="61" t="s">
        <v>2</v>
      </c>
      <c r="J71" s="82" t="s">
        <v>7</v>
      </c>
      <c r="K71" s="106"/>
      <c r="L71" s="108"/>
      <c r="M71" s="106"/>
      <c r="N71" s="6"/>
    </row>
    <row r="72" spans="1:15" x14ac:dyDescent="0.2">
      <c r="A72" s="104">
        <v>67</v>
      </c>
      <c r="B72" s="81" t="s">
        <v>14</v>
      </c>
      <c r="C72" s="61" t="s">
        <v>2</v>
      </c>
      <c r="D72" s="82" t="s">
        <v>7</v>
      </c>
      <c r="E72" s="91">
        <v>27.835452513315701</v>
      </c>
      <c r="F72" s="60" t="s">
        <v>2</v>
      </c>
      <c r="G72" s="93" t="s">
        <v>6</v>
      </c>
      <c r="H72" s="79" t="s">
        <v>14</v>
      </c>
      <c r="I72" s="61" t="s">
        <v>2</v>
      </c>
      <c r="J72" s="82" t="s">
        <v>7</v>
      </c>
      <c r="K72" s="106"/>
      <c r="L72" s="108"/>
      <c r="M72" s="106"/>
      <c r="N72" s="6"/>
    </row>
    <row r="73" spans="1:15" x14ac:dyDescent="0.2">
      <c r="A73" s="104">
        <v>68</v>
      </c>
      <c r="B73" s="79">
        <v>36.098183211971602</v>
      </c>
      <c r="C73" s="59" t="s">
        <v>2</v>
      </c>
      <c r="D73" s="80" t="s">
        <v>6</v>
      </c>
      <c r="E73" s="91">
        <v>26.637297253149502</v>
      </c>
      <c r="F73" s="60" t="s">
        <v>2</v>
      </c>
      <c r="G73" s="93" t="s">
        <v>6</v>
      </c>
      <c r="H73" s="81" t="s">
        <v>14</v>
      </c>
      <c r="I73" s="61" t="s">
        <v>2</v>
      </c>
      <c r="J73" s="82" t="s">
        <v>7</v>
      </c>
      <c r="K73" s="106"/>
      <c r="L73" s="108"/>
      <c r="M73" s="106"/>
      <c r="N73" s="6"/>
    </row>
    <row r="74" spans="1:15" x14ac:dyDescent="0.2">
      <c r="A74" s="104">
        <v>69</v>
      </c>
      <c r="B74" s="81" t="s">
        <v>14</v>
      </c>
      <c r="C74" s="61" t="s">
        <v>2</v>
      </c>
      <c r="D74" s="82" t="s">
        <v>7</v>
      </c>
      <c r="E74" s="91" t="s">
        <v>14</v>
      </c>
      <c r="F74" s="57" t="s">
        <v>2</v>
      </c>
      <c r="G74" s="90" t="s">
        <v>7</v>
      </c>
      <c r="H74" s="81" t="s">
        <v>14</v>
      </c>
      <c r="I74" s="61" t="s">
        <v>2</v>
      </c>
      <c r="J74" s="82" t="s">
        <v>7</v>
      </c>
      <c r="K74" s="106"/>
      <c r="L74" s="108"/>
      <c r="M74" s="106"/>
      <c r="N74" s="6"/>
    </row>
    <row r="75" spans="1:15" x14ac:dyDescent="0.2">
      <c r="A75" s="104">
        <v>70</v>
      </c>
      <c r="B75" s="81" t="s">
        <v>14</v>
      </c>
      <c r="C75" s="61" t="s">
        <v>2</v>
      </c>
      <c r="D75" s="82" t="s">
        <v>7</v>
      </c>
      <c r="E75" s="91">
        <v>30.841104630491301</v>
      </c>
      <c r="F75" s="60" t="s">
        <v>2</v>
      </c>
      <c r="G75" s="93" t="s">
        <v>6</v>
      </c>
      <c r="H75" s="81" t="s">
        <v>14</v>
      </c>
      <c r="I75" s="61" t="s">
        <v>2</v>
      </c>
      <c r="J75" s="82" t="s">
        <v>7</v>
      </c>
      <c r="K75" s="106"/>
      <c r="L75" s="108"/>
      <c r="M75" s="106"/>
      <c r="N75" s="6"/>
    </row>
    <row r="76" spans="1:15" x14ac:dyDescent="0.2">
      <c r="A76" s="104">
        <v>71</v>
      </c>
      <c r="B76" s="81" t="s">
        <v>14</v>
      </c>
      <c r="C76" s="61" t="s">
        <v>2</v>
      </c>
      <c r="D76" s="82" t="s">
        <v>7</v>
      </c>
      <c r="E76" s="91">
        <v>31.251713942511799</v>
      </c>
      <c r="F76" s="60" t="s">
        <v>2</v>
      </c>
      <c r="G76" s="93" t="s">
        <v>6</v>
      </c>
      <c r="H76" s="81" t="s">
        <v>14</v>
      </c>
      <c r="I76" s="61" t="s">
        <v>2</v>
      </c>
      <c r="J76" s="82" t="s">
        <v>7</v>
      </c>
      <c r="K76" s="106"/>
      <c r="L76" s="108"/>
      <c r="M76" s="106"/>
      <c r="N76" s="6"/>
    </row>
    <row r="77" spans="1:15" x14ac:dyDescent="0.2">
      <c r="A77" s="104">
        <v>72</v>
      </c>
      <c r="B77" s="79">
        <v>33.021056994989003</v>
      </c>
      <c r="C77" s="59" t="s">
        <v>2</v>
      </c>
      <c r="D77" s="80" t="s">
        <v>6</v>
      </c>
      <c r="E77" s="91" t="s">
        <v>14</v>
      </c>
      <c r="F77" s="57" t="s">
        <v>2</v>
      </c>
      <c r="G77" s="90" t="s">
        <v>7</v>
      </c>
      <c r="H77" s="81" t="s">
        <v>14</v>
      </c>
      <c r="I77" s="61" t="s">
        <v>2</v>
      </c>
      <c r="J77" s="82" t="s">
        <v>7</v>
      </c>
      <c r="K77" s="106"/>
      <c r="L77" s="108"/>
      <c r="M77" s="106"/>
      <c r="N77" s="6"/>
    </row>
    <row r="78" spans="1:15" x14ac:dyDescent="0.2">
      <c r="A78" s="104">
        <v>73</v>
      </c>
      <c r="B78" s="79">
        <v>35.340065685984698</v>
      </c>
      <c r="C78" s="59" t="s">
        <v>2</v>
      </c>
      <c r="D78" s="80" t="s">
        <v>6</v>
      </c>
      <c r="E78" s="91" t="s">
        <v>14</v>
      </c>
      <c r="F78" s="57" t="s">
        <v>2</v>
      </c>
      <c r="G78" s="90" t="s">
        <v>7</v>
      </c>
      <c r="H78" s="81" t="s">
        <v>14</v>
      </c>
      <c r="I78" s="61" t="s">
        <v>2</v>
      </c>
      <c r="J78" s="82" t="s">
        <v>7</v>
      </c>
      <c r="K78" s="106"/>
      <c r="L78" s="108"/>
      <c r="M78" s="106"/>
      <c r="N78" s="6"/>
    </row>
    <row r="79" spans="1:15" x14ac:dyDescent="0.2">
      <c r="A79" s="104">
        <v>74</v>
      </c>
      <c r="B79" s="79">
        <v>32.574900544266399</v>
      </c>
      <c r="C79" s="59" t="s">
        <v>2</v>
      </c>
      <c r="D79" s="80" t="s">
        <v>6</v>
      </c>
      <c r="E79" s="91" t="s">
        <v>14</v>
      </c>
      <c r="F79" s="57" t="s">
        <v>2</v>
      </c>
      <c r="G79" s="90" t="s">
        <v>7</v>
      </c>
      <c r="H79" s="81" t="s">
        <v>14</v>
      </c>
      <c r="I79" s="61" t="s">
        <v>2</v>
      </c>
      <c r="J79" s="82" t="s">
        <v>7</v>
      </c>
      <c r="K79" s="106"/>
      <c r="L79" s="108"/>
      <c r="M79" s="106"/>
      <c r="N79" s="6"/>
    </row>
    <row r="80" spans="1:15" x14ac:dyDescent="0.2">
      <c r="A80" s="104">
        <v>75</v>
      </c>
      <c r="B80" s="81" t="s">
        <v>14</v>
      </c>
      <c r="C80" s="61" t="s">
        <v>2</v>
      </c>
      <c r="D80" s="82" t="s">
        <v>7</v>
      </c>
      <c r="E80" s="91">
        <v>17.991345411368901</v>
      </c>
      <c r="F80" s="65" t="s">
        <v>1</v>
      </c>
      <c r="G80" s="92" t="s">
        <v>7</v>
      </c>
      <c r="H80" s="79" t="s">
        <v>14</v>
      </c>
      <c r="I80" s="66" t="s">
        <v>1</v>
      </c>
      <c r="J80" s="98" t="s">
        <v>6</v>
      </c>
      <c r="K80" s="106"/>
      <c r="L80" s="108"/>
      <c r="M80" s="106" t="s">
        <v>9</v>
      </c>
      <c r="N80" s="6"/>
      <c r="O80" s="5"/>
    </row>
    <row r="81" spans="1:14" x14ac:dyDescent="0.2">
      <c r="A81" s="104">
        <v>76</v>
      </c>
      <c r="B81" s="79">
        <v>27.0839013198892</v>
      </c>
      <c r="C81" s="59" t="s">
        <v>2</v>
      </c>
      <c r="D81" s="80" t="s">
        <v>6</v>
      </c>
      <c r="E81" s="91">
        <v>27.136106590722001</v>
      </c>
      <c r="F81" s="60" t="s">
        <v>2</v>
      </c>
      <c r="G81" s="90" t="s">
        <v>6</v>
      </c>
      <c r="H81" s="81" t="s">
        <v>14</v>
      </c>
      <c r="I81" s="61" t="s">
        <v>2</v>
      </c>
      <c r="J81" s="82" t="s">
        <v>7</v>
      </c>
      <c r="K81" s="106"/>
      <c r="L81" s="108"/>
      <c r="M81" s="106"/>
      <c r="N81" s="6"/>
    </row>
    <row r="82" spans="1:14" x14ac:dyDescent="0.2">
      <c r="A82" s="104">
        <v>77</v>
      </c>
      <c r="B82" s="79">
        <v>26.138299757674702</v>
      </c>
      <c r="C82" s="59" t="s">
        <v>2</v>
      </c>
      <c r="D82" s="80" t="s">
        <v>6</v>
      </c>
      <c r="E82" s="91">
        <v>27.800749956788799</v>
      </c>
      <c r="F82" s="60" t="s">
        <v>2</v>
      </c>
      <c r="G82" s="90" t="s">
        <v>6</v>
      </c>
      <c r="H82" s="79" t="s">
        <v>14</v>
      </c>
      <c r="I82" s="61" t="s">
        <v>2</v>
      </c>
      <c r="J82" s="82" t="s">
        <v>7</v>
      </c>
      <c r="K82" s="106"/>
      <c r="L82" s="108"/>
      <c r="M82" s="106"/>
      <c r="N82" s="6"/>
    </row>
    <row r="83" spans="1:14" x14ac:dyDescent="0.2">
      <c r="A83" s="104">
        <v>78</v>
      </c>
      <c r="B83" s="79">
        <v>35.889574149110203</v>
      </c>
      <c r="C83" s="59" t="s">
        <v>2</v>
      </c>
      <c r="D83" s="80" t="s">
        <v>6</v>
      </c>
      <c r="E83" s="91">
        <v>25.3041735734054</v>
      </c>
      <c r="F83" s="60" t="s">
        <v>2</v>
      </c>
      <c r="G83" s="90" t="s">
        <v>6</v>
      </c>
      <c r="H83" s="99" t="s">
        <v>14</v>
      </c>
      <c r="I83" s="61" t="s">
        <v>2</v>
      </c>
      <c r="J83" s="82" t="s">
        <v>7</v>
      </c>
      <c r="K83" s="106"/>
      <c r="L83" s="108"/>
      <c r="M83" s="106"/>
      <c r="N83" s="6"/>
    </row>
    <row r="84" spans="1:14" x14ac:dyDescent="0.2">
      <c r="A84" s="104">
        <v>79</v>
      </c>
      <c r="B84" s="81" t="s">
        <v>14</v>
      </c>
      <c r="C84" s="61" t="s">
        <v>2</v>
      </c>
      <c r="D84" s="82" t="s">
        <v>7</v>
      </c>
      <c r="E84" s="91">
        <v>15.765659239775299</v>
      </c>
      <c r="F84" s="65" t="s">
        <v>1</v>
      </c>
      <c r="G84" s="92" t="s">
        <v>7</v>
      </c>
      <c r="H84" s="81" t="s">
        <v>14</v>
      </c>
      <c r="I84" s="66" t="s">
        <v>1</v>
      </c>
      <c r="J84" s="98" t="s">
        <v>6</v>
      </c>
      <c r="K84" s="106"/>
      <c r="L84" s="108"/>
      <c r="M84" s="106" t="s">
        <v>9</v>
      </c>
      <c r="N84" s="6"/>
    </row>
    <row r="85" spans="1:14" x14ac:dyDescent="0.2">
      <c r="A85" s="104">
        <v>80</v>
      </c>
      <c r="B85" s="79">
        <v>36.82</v>
      </c>
      <c r="C85" s="61" t="s">
        <v>2</v>
      </c>
      <c r="D85" s="80" t="s">
        <v>6</v>
      </c>
      <c r="E85" s="91">
        <v>21.485805926553802</v>
      </c>
      <c r="F85" s="65" t="s">
        <v>1</v>
      </c>
      <c r="G85" s="92" t="s">
        <v>7</v>
      </c>
      <c r="H85" s="81" t="s">
        <v>14</v>
      </c>
      <c r="I85" s="61" t="s">
        <v>2</v>
      </c>
      <c r="J85" s="82" t="s">
        <v>7</v>
      </c>
      <c r="K85" s="106"/>
      <c r="L85" s="108"/>
      <c r="M85" s="106"/>
      <c r="N85" s="6"/>
    </row>
    <row r="86" spans="1:14" x14ac:dyDescent="0.2">
      <c r="A86" s="104">
        <v>81</v>
      </c>
      <c r="B86" s="79">
        <v>28.699213050451601</v>
      </c>
      <c r="C86" s="59" t="s">
        <v>2</v>
      </c>
      <c r="D86" s="80" t="s">
        <v>6</v>
      </c>
      <c r="E86" s="91">
        <v>25.801418794616801</v>
      </c>
      <c r="F86" s="60" t="s">
        <v>2</v>
      </c>
      <c r="G86" s="90" t="s">
        <v>6</v>
      </c>
      <c r="H86" s="81" t="s">
        <v>14</v>
      </c>
      <c r="I86" s="61" t="s">
        <v>2</v>
      </c>
      <c r="J86" s="82" t="s">
        <v>7</v>
      </c>
      <c r="K86" s="106"/>
      <c r="L86" s="108"/>
      <c r="M86" s="106"/>
      <c r="N86" s="6"/>
    </row>
    <row r="87" spans="1:14" x14ac:dyDescent="0.2">
      <c r="A87" s="104">
        <v>82</v>
      </c>
      <c r="B87" s="79">
        <v>28.679542212528901</v>
      </c>
      <c r="C87" s="64" t="s">
        <v>1</v>
      </c>
      <c r="D87" s="83" t="s">
        <v>7</v>
      </c>
      <c r="E87" s="91">
        <v>26.280976562446</v>
      </c>
      <c r="F87" s="60" t="s">
        <v>2</v>
      </c>
      <c r="G87" s="90" t="s">
        <v>6</v>
      </c>
      <c r="H87" s="81" t="s">
        <v>14</v>
      </c>
      <c r="I87" s="61" t="s">
        <v>2</v>
      </c>
      <c r="J87" s="82" t="s">
        <v>7</v>
      </c>
      <c r="K87" s="106"/>
      <c r="L87" s="108"/>
      <c r="M87" s="106"/>
      <c r="N87" s="6"/>
    </row>
    <row r="88" spans="1:14" x14ac:dyDescent="0.2">
      <c r="A88" s="104">
        <v>83</v>
      </c>
      <c r="B88" s="79">
        <v>28.843493772738199</v>
      </c>
      <c r="C88" s="64" t="s">
        <v>1</v>
      </c>
      <c r="D88" s="83" t="s">
        <v>7</v>
      </c>
      <c r="E88" s="91" t="s">
        <v>14</v>
      </c>
      <c r="F88" s="60" t="s">
        <v>2</v>
      </c>
      <c r="G88" s="90" t="s">
        <v>7</v>
      </c>
      <c r="H88" s="81" t="s">
        <v>14</v>
      </c>
      <c r="I88" s="61" t="s">
        <v>2</v>
      </c>
      <c r="J88" s="82" t="s">
        <v>7</v>
      </c>
      <c r="K88" s="106"/>
      <c r="L88" s="108"/>
      <c r="M88" s="106"/>
      <c r="N88" s="6"/>
    </row>
    <row r="89" spans="1:14" x14ac:dyDescent="0.2">
      <c r="A89" s="104">
        <v>84</v>
      </c>
      <c r="B89" s="79">
        <v>22.187099455300402</v>
      </c>
      <c r="C89" s="64" t="s">
        <v>1</v>
      </c>
      <c r="D89" s="83" t="s">
        <v>7</v>
      </c>
      <c r="E89" s="91">
        <v>31.646698578189699</v>
      </c>
      <c r="F89" s="65" t="s">
        <v>1</v>
      </c>
      <c r="G89" s="92" t="s">
        <v>7</v>
      </c>
      <c r="H89" s="81" t="s">
        <v>14</v>
      </c>
      <c r="I89" s="61" t="s">
        <v>2</v>
      </c>
      <c r="J89" s="82" t="s">
        <v>7</v>
      </c>
      <c r="K89" s="106"/>
      <c r="L89" s="108"/>
      <c r="M89" s="106"/>
      <c r="N89" s="6"/>
    </row>
    <row r="90" spans="1:14" x14ac:dyDescent="0.2">
      <c r="A90" s="104">
        <v>85</v>
      </c>
      <c r="B90" s="79">
        <v>23.8167254359658</v>
      </c>
      <c r="C90" s="59" t="s">
        <v>2</v>
      </c>
      <c r="D90" s="80" t="s">
        <v>6</v>
      </c>
      <c r="E90" s="91" t="s">
        <v>14</v>
      </c>
      <c r="F90" s="65" t="s">
        <v>1</v>
      </c>
      <c r="G90" s="93" t="s">
        <v>6</v>
      </c>
      <c r="H90" s="81" t="s">
        <v>14</v>
      </c>
      <c r="I90" s="61" t="s">
        <v>2</v>
      </c>
      <c r="J90" s="82" t="s">
        <v>7</v>
      </c>
      <c r="K90" s="106"/>
      <c r="L90" s="108"/>
      <c r="M90" s="106"/>
      <c r="N90" s="6"/>
    </row>
    <row r="91" spans="1:14" x14ac:dyDescent="0.2">
      <c r="A91" s="104">
        <v>86</v>
      </c>
      <c r="B91" s="79">
        <v>24.8036157478139</v>
      </c>
      <c r="C91" s="59" t="s">
        <v>2</v>
      </c>
      <c r="D91" s="80" t="s">
        <v>6</v>
      </c>
      <c r="E91" s="91">
        <v>29.5950610404517</v>
      </c>
      <c r="F91" s="65" t="s">
        <v>1</v>
      </c>
      <c r="G91" s="92" t="s">
        <v>7</v>
      </c>
      <c r="H91" s="81" t="s">
        <v>14</v>
      </c>
      <c r="I91" s="61" t="s">
        <v>2</v>
      </c>
      <c r="J91" s="82" t="s">
        <v>7</v>
      </c>
      <c r="K91" s="106"/>
      <c r="L91" s="108"/>
      <c r="M91" s="106"/>
      <c r="N91" s="6"/>
    </row>
    <row r="92" spans="1:14" x14ac:dyDescent="0.2">
      <c r="A92" s="104">
        <v>87</v>
      </c>
      <c r="B92" s="79">
        <v>22.838870292623302</v>
      </c>
      <c r="C92" s="59" t="s">
        <v>2</v>
      </c>
      <c r="D92" s="80" t="s">
        <v>6</v>
      </c>
      <c r="E92" s="91">
        <v>21.830799693157001</v>
      </c>
      <c r="F92" s="65" t="s">
        <v>1</v>
      </c>
      <c r="G92" s="92" t="s">
        <v>7</v>
      </c>
      <c r="H92" s="81" t="s">
        <v>14</v>
      </c>
      <c r="I92" s="61" t="s">
        <v>2</v>
      </c>
      <c r="J92" s="82" t="s">
        <v>7</v>
      </c>
      <c r="K92" s="106"/>
      <c r="L92" s="108"/>
      <c r="M92" s="106"/>
      <c r="N92" s="6"/>
    </row>
    <row r="93" spans="1:14" x14ac:dyDescent="0.2">
      <c r="A93" s="104">
        <v>88</v>
      </c>
      <c r="B93" s="79">
        <v>17.0483935925092</v>
      </c>
      <c r="C93" s="59" t="s">
        <v>2</v>
      </c>
      <c r="D93" s="80" t="s">
        <v>6</v>
      </c>
      <c r="E93" s="91">
        <v>30.9272060304158</v>
      </c>
      <c r="F93" s="65" t="s">
        <v>1</v>
      </c>
      <c r="G93" s="92" t="s">
        <v>7</v>
      </c>
      <c r="H93" s="81" t="s">
        <v>14</v>
      </c>
      <c r="I93" s="61" t="s">
        <v>2</v>
      </c>
      <c r="J93" s="82" t="s">
        <v>7</v>
      </c>
      <c r="K93" s="106"/>
      <c r="L93" s="108"/>
      <c r="M93" s="106"/>
      <c r="N93" s="6"/>
    </row>
    <row r="94" spans="1:14" x14ac:dyDescent="0.2">
      <c r="A94" s="104">
        <v>89</v>
      </c>
      <c r="B94" s="79">
        <v>26.333902465444499</v>
      </c>
      <c r="C94" s="64" t="s">
        <v>1</v>
      </c>
      <c r="D94" s="83" t="s">
        <v>7</v>
      </c>
      <c r="E94" s="91">
        <v>30.391189490834002</v>
      </c>
      <c r="F94" s="60" t="s">
        <v>2</v>
      </c>
      <c r="G94" s="93" t="s">
        <v>6</v>
      </c>
      <c r="H94" s="81" t="s">
        <v>14</v>
      </c>
      <c r="I94" s="61" t="s">
        <v>2</v>
      </c>
      <c r="J94" s="82" t="s">
        <v>7</v>
      </c>
      <c r="K94" s="106"/>
      <c r="L94" s="108"/>
      <c r="M94" s="106"/>
      <c r="N94" s="6"/>
    </row>
    <row r="95" spans="1:14" x14ac:dyDescent="0.2">
      <c r="A95" s="104">
        <v>90</v>
      </c>
      <c r="B95" s="79">
        <v>25.6846733266926</v>
      </c>
      <c r="C95" s="59" t="s">
        <v>2</v>
      </c>
      <c r="D95" s="80" t="s">
        <v>6</v>
      </c>
      <c r="E95" s="91">
        <v>31.5104155473026</v>
      </c>
      <c r="F95" s="65" t="s">
        <v>1</v>
      </c>
      <c r="G95" s="92" t="s">
        <v>7</v>
      </c>
      <c r="H95" s="81" t="s">
        <v>14</v>
      </c>
      <c r="I95" s="61" t="s">
        <v>2</v>
      </c>
      <c r="J95" s="82" t="s">
        <v>7</v>
      </c>
      <c r="K95" s="106"/>
      <c r="L95" s="108"/>
      <c r="M95" s="106"/>
      <c r="N95" s="6"/>
    </row>
    <row r="96" spans="1:14" x14ac:dyDescent="0.2">
      <c r="A96" s="104">
        <v>91</v>
      </c>
      <c r="B96" s="79">
        <v>28.021335339858599</v>
      </c>
      <c r="C96" s="64" t="s">
        <v>1</v>
      </c>
      <c r="D96" s="83" t="s">
        <v>7</v>
      </c>
      <c r="E96" s="91">
        <v>31.683439312506</v>
      </c>
      <c r="F96" s="60" t="s">
        <v>2</v>
      </c>
      <c r="G96" s="93" t="s">
        <v>6</v>
      </c>
      <c r="H96" s="81" t="s">
        <v>14</v>
      </c>
      <c r="I96" s="61" t="s">
        <v>2</v>
      </c>
      <c r="J96" s="82" t="s">
        <v>7</v>
      </c>
      <c r="K96" s="106"/>
      <c r="L96" s="108"/>
      <c r="M96" s="106"/>
      <c r="N96" s="6"/>
    </row>
    <row r="97" spans="1:14" x14ac:dyDescent="0.2">
      <c r="A97" s="104">
        <v>92</v>
      </c>
      <c r="B97" s="79">
        <v>28.368716834668799</v>
      </c>
      <c r="C97" s="64" t="s">
        <v>1</v>
      </c>
      <c r="D97" s="83" t="s">
        <v>7</v>
      </c>
      <c r="E97" s="91">
        <v>30.6500342455865</v>
      </c>
      <c r="F97" s="60" t="s">
        <v>2</v>
      </c>
      <c r="G97" s="93" t="s">
        <v>6</v>
      </c>
      <c r="H97" s="81" t="s">
        <v>14</v>
      </c>
      <c r="I97" s="61" t="s">
        <v>2</v>
      </c>
      <c r="J97" s="82" t="s">
        <v>7</v>
      </c>
      <c r="K97" s="106"/>
      <c r="L97" s="108"/>
      <c r="M97" s="106"/>
      <c r="N97" s="6"/>
    </row>
    <row r="98" spans="1:14" x14ac:dyDescent="0.2">
      <c r="A98" s="104">
        <v>93</v>
      </c>
      <c r="B98" s="79">
        <v>33.589610649544497</v>
      </c>
      <c r="C98" s="64" t="s">
        <v>1</v>
      </c>
      <c r="D98" s="83" t="s">
        <v>7</v>
      </c>
      <c r="E98" s="91" t="s">
        <v>14</v>
      </c>
      <c r="F98" s="57" t="s">
        <v>2</v>
      </c>
      <c r="G98" s="90" t="s">
        <v>7</v>
      </c>
      <c r="H98" s="81" t="s">
        <v>14</v>
      </c>
      <c r="I98" s="61" t="s">
        <v>2</v>
      </c>
      <c r="J98" s="82" t="s">
        <v>7</v>
      </c>
      <c r="K98" s="106"/>
      <c r="L98" s="108"/>
      <c r="M98" s="106"/>
      <c r="N98" s="58"/>
    </row>
    <row r="99" spans="1:14" x14ac:dyDescent="0.2">
      <c r="A99" s="104">
        <v>94</v>
      </c>
      <c r="B99" s="79">
        <v>35.480141791067503</v>
      </c>
      <c r="C99" s="64" t="s">
        <v>1</v>
      </c>
      <c r="D99" s="83" t="s">
        <v>7</v>
      </c>
      <c r="E99" s="91" t="s">
        <v>14</v>
      </c>
      <c r="F99" s="57" t="s">
        <v>2</v>
      </c>
      <c r="G99" s="90" t="s">
        <v>7</v>
      </c>
      <c r="H99" s="81" t="s">
        <v>14</v>
      </c>
      <c r="I99" s="61" t="s">
        <v>2</v>
      </c>
      <c r="J99" s="82" t="s">
        <v>7</v>
      </c>
      <c r="K99" s="106"/>
      <c r="L99" s="108"/>
      <c r="M99" s="106"/>
      <c r="N99" s="6"/>
    </row>
    <row r="100" spans="1:14" x14ac:dyDescent="0.2">
      <c r="A100" s="104">
        <v>95</v>
      </c>
      <c r="B100" s="79">
        <v>33.352069835493701</v>
      </c>
      <c r="C100" s="59" t="s">
        <v>2</v>
      </c>
      <c r="D100" s="80" t="s">
        <v>6</v>
      </c>
      <c r="E100" s="91" t="s">
        <v>14</v>
      </c>
      <c r="F100" s="57" t="s">
        <v>2</v>
      </c>
      <c r="G100" s="90" t="s">
        <v>7</v>
      </c>
      <c r="H100" s="81" t="s">
        <v>14</v>
      </c>
      <c r="I100" s="66" t="s">
        <v>1</v>
      </c>
      <c r="J100" s="98" t="s">
        <v>6</v>
      </c>
      <c r="K100" s="106"/>
      <c r="L100" s="108"/>
      <c r="M100" s="106"/>
      <c r="N100" s="58"/>
    </row>
    <row r="101" spans="1:14" x14ac:dyDescent="0.2">
      <c r="A101" s="104">
        <v>96</v>
      </c>
      <c r="B101" s="79">
        <v>30.055921513999198</v>
      </c>
      <c r="C101" s="64" t="s">
        <v>1</v>
      </c>
      <c r="D101" s="83" t="s">
        <v>7</v>
      </c>
      <c r="E101" s="91" t="s">
        <v>14</v>
      </c>
      <c r="F101" s="57" t="s">
        <v>2</v>
      </c>
      <c r="G101" s="90" t="s">
        <v>7</v>
      </c>
      <c r="H101" s="81" t="s">
        <v>14</v>
      </c>
      <c r="I101" s="61" t="s">
        <v>2</v>
      </c>
      <c r="J101" s="82" t="s">
        <v>7</v>
      </c>
      <c r="K101" s="106"/>
      <c r="L101" s="108"/>
      <c r="M101" s="106"/>
      <c r="N101" s="6"/>
    </row>
    <row r="102" spans="1:14" x14ac:dyDescent="0.2">
      <c r="A102" s="104">
        <v>97</v>
      </c>
      <c r="B102" s="84">
        <v>33.788695972115299</v>
      </c>
      <c r="C102" s="64" t="s">
        <v>1</v>
      </c>
      <c r="D102" s="83" t="s">
        <v>7</v>
      </c>
      <c r="E102" s="94">
        <v>22.991435734478902</v>
      </c>
      <c r="F102" s="65" t="s">
        <v>1</v>
      </c>
      <c r="G102" s="92" t="s">
        <v>7</v>
      </c>
      <c r="H102" s="81" t="s">
        <v>14</v>
      </c>
      <c r="I102" s="61" t="s">
        <v>2</v>
      </c>
      <c r="J102" s="82" t="s">
        <v>7</v>
      </c>
      <c r="K102" s="106"/>
      <c r="L102" s="108"/>
      <c r="M102" s="106"/>
      <c r="N102" s="6"/>
    </row>
    <row r="103" spans="1:14" x14ac:dyDescent="0.2">
      <c r="A103" s="104">
        <v>98</v>
      </c>
      <c r="B103" s="84">
        <v>24.849796758002299</v>
      </c>
      <c r="C103" s="64" t="s">
        <v>1</v>
      </c>
      <c r="D103" s="83" t="s">
        <v>7</v>
      </c>
      <c r="E103" s="94">
        <v>23.431014258275201</v>
      </c>
      <c r="F103" s="65" t="s">
        <v>1</v>
      </c>
      <c r="G103" s="92" t="s">
        <v>7</v>
      </c>
      <c r="H103" s="81" t="s">
        <v>14</v>
      </c>
      <c r="I103" s="61" t="s">
        <v>2</v>
      </c>
      <c r="J103" s="82" t="s">
        <v>7</v>
      </c>
      <c r="K103" s="106"/>
      <c r="L103" s="108"/>
      <c r="M103" s="106"/>
      <c r="N103" s="6"/>
    </row>
    <row r="104" spans="1:14" x14ac:dyDescent="0.2">
      <c r="A104" s="104">
        <v>99</v>
      </c>
      <c r="B104" s="84">
        <v>29.0091302877807</v>
      </c>
      <c r="C104" s="64" t="s">
        <v>1</v>
      </c>
      <c r="D104" s="83" t="s">
        <v>7</v>
      </c>
      <c r="E104" s="94">
        <v>29.0356636190511</v>
      </c>
      <c r="F104" s="65" t="s">
        <v>1</v>
      </c>
      <c r="G104" s="92" t="s">
        <v>7</v>
      </c>
      <c r="H104" s="79">
        <v>31.73</v>
      </c>
      <c r="I104" s="66" t="s">
        <v>2</v>
      </c>
      <c r="J104" s="98" t="s">
        <v>6</v>
      </c>
      <c r="K104" s="106" t="s">
        <v>9</v>
      </c>
      <c r="L104" s="108" t="s">
        <v>9</v>
      </c>
      <c r="M104" s="106"/>
      <c r="N104" s="6"/>
    </row>
    <row r="105" spans="1:14" x14ac:dyDescent="0.2">
      <c r="A105" s="104">
        <v>100</v>
      </c>
      <c r="B105" s="81" t="s">
        <v>14</v>
      </c>
      <c r="C105" s="61" t="s">
        <v>2</v>
      </c>
      <c r="D105" s="82" t="s">
        <v>7</v>
      </c>
      <c r="E105" s="89" t="s">
        <v>14</v>
      </c>
      <c r="F105" s="57" t="s">
        <v>2</v>
      </c>
      <c r="G105" s="90" t="s">
        <v>7</v>
      </c>
      <c r="H105" s="84">
        <v>30.118273766378799</v>
      </c>
      <c r="I105" s="64" t="s">
        <v>1</v>
      </c>
      <c r="J105" s="83" t="s">
        <v>7</v>
      </c>
      <c r="K105" s="106"/>
      <c r="L105" s="108"/>
      <c r="M105" s="106"/>
      <c r="N105" s="6"/>
    </row>
    <row r="106" spans="1:14" x14ac:dyDescent="0.2">
      <c r="A106" s="104">
        <v>101</v>
      </c>
      <c r="B106" s="81" t="s">
        <v>14</v>
      </c>
      <c r="C106" s="61" t="s">
        <v>2</v>
      </c>
      <c r="D106" s="82" t="s">
        <v>7</v>
      </c>
      <c r="E106" s="89" t="s">
        <v>14</v>
      </c>
      <c r="F106" s="57" t="s">
        <v>2</v>
      </c>
      <c r="G106" s="90" t="s">
        <v>7</v>
      </c>
      <c r="H106" s="81" t="s">
        <v>14</v>
      </c>
      <c r="I106" s="64" t="s">
        <v>1</v>
      </c>
      <c r="J106" s="100" t="s">
        <v>6</v>
      </c>
      <c r="K106" s="106"/>
      <c r="L106" s="108"/>
      <c r="M106" s="106"/>
      <c r="N106" s="6"/>
    </row>
    <row r="107" spans="1:14" x14ac:dyDescent="0.2">
      <c r="A107" s="104">
        <v>102</v>
      </c>
      <c r="B107" s="79" t="s">
        <v>14</v>
      </c>
      <c r="C107" s="59" t="s">
        <v>2</v>
      </c>
      <c r="D107" s="82" t="s">
        <v>7</v>
      </c>
      <c r="E107" s="94">
        <v>22.707226527756699</v>
      </c>
      <c r="F107" s="65" t="s">
        <v>1</v>
      </c>
      <c r="G107" s="92" t="s">
        <v>7</v>
      </c>
      <c r="H107" s="81" t="s">
        <v>14</v>
      </c>
      <c r="I107" s="61" t="s">
        <v>2</v>
      </c>
      <c r="J107" s="82" t="s">
        <v>7</v>
      </c>
      <c r="K107" s="106"/>
      <c r="L107" s="108"/>
      <c r="M107" s="106"/>
      <c r="N107" s="6"/>
    </row>
    <row r="108" spans="1:14" x14ac:dyDescent="0.2">
      <c r="A108" s="104">
        <v>103</v>
      </c>
      <c r="B108" s="81" t="s">
        <v>14</v>
      </c>
      <c r="C108" s="61" t="s">
        <v>2</v>
      </c>
      <c r="D108" s="82" t="s">
        <v>7</v>
      </c>
      <c r="E108" s="94">
        <v>23.9187802683043</v>
      </c>
      <c r="F108" s="65" t="s">
        <v>1</v>
      </c>
      <c r="G108" s="92" t="s">
        <v>7</v>
      </c>
      <c r="H108" s="81" t="s">
        <v>14</v>
      </c>
      <c r="I108" s="61" t="s">
        <v>2</v>
      </c>
      <c r="J108" s="82" t="s">
        <v>7</v>
      </c>
      <c r="K108" s="106"/>
      <c r="L108" s="108"/>
      <c r="M108" s="106"/>
      <c r="N108" s="6"/>
    </row>
    <row r="109" spans="1:14" x14ac:dyDescent="0.2">
      <c r="A109" s="104">
        <v>104</v>
      </c>
      <c r="B109" s="84">
        <v>31.506165532250201</v>
      </c>
      <c r="C109" s="59" t="s">
        <v>2</v>
      </c>
      <c r="D109" s="80" t="s">
        <v>6</v>
      </c>
      <c r="E109" s="91">
        <v>23.524924855104199</v>
      </c>
      <c r="F109" s="57" t="s">
        <v>2</v>
      </c>
      <c r="G109" s="90" t="s">
        <v>6</v>
      </c>
      <c r="H109" s="79" t="s">
        <v>14</v>
      </c>
      <c r="I109" s="66" t="s">
        <v>2</v>
      </c>
      <c r="J109" s="98" t="s">
        <v>7</v>
      </c>
      <c r="K109" s="106"/>
      <c r="L109" s="108"/>
      <c r="M109" s="106"/>
      <c r="N109" s="6"/>
    </row>
    <row r="110" spans="1:14" x14ac:dyDescent="0.2">
      <c r="A110" s="104">
        <v>105</v>
      </c>
      <c r="B110" s="85">
        <v>36.429229999999997</v>
      </c>
      <c r="C110" s="59" t="s">
        <v>2</v>
      </c>
      <c r="D110" s="80" t="s">
        <v>6</v>
      </c>
      <c r="E110" s="91">
        <v>30.0044478339417</v>
      </c>
      <c r="F110" s="57" t="s">
        <v>2</v>
      </c>
      <c r="G110" s="90" t="s">
        <v>6</v>
      </c>
      <c r="H110" s="79" t="s">
        <v>14</v>
      </c>
      <c r="I110" s="66" t="s">
        <v>2</v>
      </c>
      <c r="J110" s="98" t="s">
        <v>7</v>
      </c>
      <c r="K110" s="106"/>
      <c r="L110" s="108"/>
      <c r="M110" s="106"/>
      <c r="N110" s="6"/>
    </row>
    <row r="111" spans="1:14" x14ac:dyDescent="0.2">
      <c r="A111" s="104">
        <v>106</v>
      </c>
      <c r="B111" s="85">
        <v>33.852671021623301</v>
      </c>
      <c r="C111" s="59" t="s">
        <v>2</v>
      </c>
      <c r="D111" s="80" t="s">
        <v>6</v>
      </c>
      <c r="E111" s="91">
        <v>29.463058367093701</v>
      </c>
      <c r="F111" s="57" t="s">
        <v>2</v>
      </c>
      <c r="G111" s="90" t="s">
        <v>6</v>
      </c>
      <c r="H111" s="81" t="s">
        <v>14</v>
      </c>
      <c r="I111" s="61" t="s">
        <v>2</v>
      </c>
      <c r="J111" s="82" t="s">
        <v>7</v>
      </c>
      <c r="K111" s="106"/>
      <c r="L111" s="108"/>
      <c r="M111" s="106"/>
      <c r="N111" s="6"/>
    </row>
    <row r="112" spans="1:14" x14ac:dyDescent="0.2">
      <c r="A112" s="104">
        <v>107</v>
      </c>
      <c r="B112" s="84">
        <v>32.725999902525501</v>
      </c>
      <c r="C112" s="64" t="s">
        <v>1</v>
      </c>
      <c r="D112" s="83" t="s">
        <v>7</v>
      </c>
      <c r="E112" s="91">
        <v>28.697320011287498</v>
      </c>
      <c r="F112" s="57" t="s">
        <v>2</v>
      </c>
      <c r="G112" s="90" t="s">
        <v>6</v>
      </c>
      <c r="H112" s="79" t="s">
        <v>14</v>
      </c>
      <c r="I112" s="66" t="s">
        <v>2</v>
      </c>
      <c r="J112" s="98" t="s">
        <v>7</v>
      </c>
      <c r="K112" s="106"/>
      <c r="L112" s="108"/>
      <c r="M112" s="106"/>
      <c r="N112" s="6"/>
    </row>
    <row r="113" spans="1:14" x14ac:dyDescent="0.2">
      <c r="A113" s="104">
        <v>108</v>
      </c>
      <c r="B113" s="84">
        <v>33.7829205049648</v>
      </c>
      <c r="C113" s="64" t="s">
        <v>1</v>
      </c>
      <c r="D113" s="83" t="s">
        <v>7</v>
      </c>
      <c r="E113" s="91">
        <v>30.943628620037501</v>
      </c>
      <c r="F113" s="57" t="s">
        <v>2</v>
      </c>
      <c r="G113" s="90" t="s">
        <v>6</v>
      </c>
      <c r="H113" s="81" t="s">
        <v>14</v>
      </c>
      <c r="I113" s="66" t="s">
        <v>2</v>
      </c>
      <c r="J113" s="98" t="s">
        <v>7</v>
      </c>
      <c r="K113" s="106"/>
      <c r="L113" s="108"/>
      <c r="M113" s="106"/>
      <c r="N113" s="6"/>
    </row>
    <row r="114" spans="1:14" x14ac:dyDescent="0.2">
      <c r="A114" s="104">
        <v>109</v>
      </c>
      <c r="B114" s="84">
        <v>35.327881470551702</v>
      </c>
      <c r="C114" s="64" t="s">
        <v>1</v>
      </c>
      <c r="D114" s="83" t="s">
        <v>7</v>
      </c>
      <c r="E114" s="89" t="s">
        <v>14</v>
      </c>
      <c r="F114" s="57" t="s">
        <v>2</v>
      </c>
      <c r="G114" s="90" t="s">
        <v>7</v>
      </c>
      <c r="H114" s="81" t="s">
        <v>14</v>
      </c>
      <c r="I114" s="61" t="s">
        <v>2</v>
      </c>
      <c r="J114" s="82" t="s">
        <v>7</v>
      </c>
      <c r="K114" s="106"/>
      <c r="L114" s="108"/>
      <c r="M114" s="106"/>
      <c r="N114" s="6"/>
    </row>
    <row r="115" spans="1:14" x14ac:dyDescent="0.2">
      <c r="A115" s="104">
        <v>110</v>
      </c>
      <c r="B115" s="84">
        <v>36.1222467155144</v>
      </c>
      <c r="C115" s="64" t="s">
        <v>1</v>
      </c>
      <c r="D115" s="83" t="s">
        <v>7</v>
      </c>
      <c r="E115" s="91">
        <v>16.088812963299699</v>
      </c>
      <c r="F115" s="60" t="s">
        <v>2</v>
      </c>
      <c r="G115" s="90" t="s">
        <v>6</v>
      </c>
      <c r="H115" s="81" t="s">
        <v>14</v>
      </c>
      <c r="I115" s="61" t="s">
        <v>2</v>
      </c>
      <c r="J115" s="82" t="s">
        <v>7</v>
      </c>
      <c r="K115" s="106"/>
      <c r="L115" s="108"/>
      <c r="M115" s="106"/>
      <c r="N115" s="6"/>
    </row>
    <row r="116" spans="1:14" x14ac:dyDescent="0.2">
      <c r="A116" s="104">
        <v>111</v>
      </c>
      <c r="B116" s="84">
        <v>31.377531688745101</v>
      </c>
      <c r="C116" s="64" t="s">
        <v>1</v>
      </c>
      <c r="D116" s="83" t="s">
        <v>7</v>
      </c>
      <c r="E116" s="91">
        <v>27.970767813073401</v>
      </c>
      <c r="F116" s="57" t="s">
        <v>2</v>
      </c>
      <c r="G116" s="90" t="s">
        <v>6</v>
      </c>
      <c r="H116" s="79" t="s">
        <v>14</v>
      </c>
      <c r="I116" s="66" t="s">
        <v>2</v>
      </c>
      <c r="J116" s="98" t="s">
        <v>7</v>
      </c>
      <c r="K116" s="106"/>
      <c r="L116" s="108"/>
      <c r="M116" s="106"/>
      <c r="N116" s="6"/>
    </row>
    <row r="117" spans="1:14" x14ac:dyDescent="0.2">
      <c r="A117" s="104">
        <v>112</v>
      </c>
      <c r="B117" s="79" t="s">
        <v>14</v>
      </c>
      <c r="C117" s="61" t="s">
        <v>2</v>
      </c>
      <c r="D117" s="80" t="s">
        <v>6</v>
      </c>
      <c r="E117" s="89" t="s">
        <v>14</v>
      </c>
      <c r="F117" s="57" t="s">
        <v>2</v>
      </c>
      <c r="G117" s="90" t="s">
        <v>7</v>
      </c>
      <c r="H117" s="81" t="s">
        <v>14</v>
      </c>
      <c r="I117" s="61" t="s">
        <v>2</v>
      </c>
      <c r="J117" s="82" t="s">
        <v>7</v>
      </c>
      <c r="K117" s="106"/>
      <c r="L117" s="108"/>
      <c r="M117" s="106"/>
      <c r="N117" s="6"/>
    </row>
    <row r="118" spans="1:14" x14ac:dyDescent="0.2">
      <c r="A118" s="104">
        <v>113</v>
      </c>
      <c r="B118" s="79">
        <v>35.001298929263797</v>
      </c>
      <c r="C118" s="59" t="s">
        <v>2</v>
      </c>
      <c r="D118" s="80" t="s">
        <v>6</v>
      </c>
      <c r="E118" s="89" t="s">
        <v>14</v>
      </c>
      <c r="F118" s="57" t="s">
        <v>2</v>
      </c>
      <c r="G118" s="90" t="s">
        <v>7</v>
      </c>
      <c r="H118" s="81" t="s">
        <v>14</v>
      </c>
      <c r="I118" s="61" t="s">
        <v>2</v>
      </c>
      <c r="J118" s="82" t="s">
        <v>7</v>
      </c>
      <c r="K118" s="106"/>
      <c r="L118" s="108"/>
      <c r="M118" s="106"/>
      <c r="N118" s="6"/>
    </row>
    <row r="119" spans="1:14" x14ac:dyDescent="0.2">
      <c r="A119" s="104">
        <v>114</v>
      </c>
      <c r="B119" s="81" t="s">
        <v>14</v>
      </c>
      <c r="C119" s="61" t="s">
        <v>2</v>
      </c>
      <c r="D119" s="80" t="s">
        <v>6</v>
      </c>
      <c r="E119" s="89" t="s">
        <v>14</v>
      </c>
      <c r="F119" s="57" t="s">
        <v>2</v>
      </c>
      <c r="G119" s="90" t="s">
        <v>7</v>
      </c>
      <c r="H119" s="79">
        <v>29.6378988013353</v>
      </c>
      <c r="I119" s="64" t="s">
        <v>1</v>
      </c>
      <c r="J119" s="83" t="s">
        <v>7</v>
      </c>
      <c r="K119" s="106"/>
      <c r="L119" s="108"/>
      <c r="M119" s="106"/>
      <c r="N119" s="6"/>
    </row>
    <row r="120" spans="1:14" x14ac:dyDescent="0.2">
      <c r="A120" s="104">
        <v>115</v>
      </c>
      <c r="B120" s="81" t="s">
        <v>14</v>
      </c>
      <c r="C120" s="61" t="s">
        <v>2</v>
      </c>
      <c r="D120" s="80" t="s">
        <v>6</v>
      </c>
      <c r="E120" s="89" t="s">
        <v>14</v>
      </c>
      <c r="F120" s="57" t="s">
        <v>2</v>
      </c>
      <c r="G120" s="90" t="s">
        <v>7</v>
      </c>
      <c r="H120" s="79">
        <v>29.603168165730501</v>
      </c>
      <c r="I120" s="64" t="s">
        <v>1</v>
      </c>
      <c r="J120" s="83" t="s">
        <v>7</v>
      </c>
      <c r="K120" s="106"/>
      <c r="L120" s="108"/>
      <c r="M120" s="106"/>
      <c r="N120" s="69"/>
    </row>
    <row r="121" spans="1:14" x14ac:dyDescent="0.2">
      <c r="A121" s="104">
        <v>116</v>
      </c>
      <c r="B121" s="81" t="s">
        <v>14</v>
      </c>
      <c r="C121" s="61" t="s">
        <v>2</v>
      </c>
      <c r="D121" s="80" t="s">
        <v>6</v>
      </c>
      <c r="E121" s="89" t="s">
        <v>14</v>
      </c>
      <c r="F121" s="57" t="s">
        <v>2</v>
      </c>
      <c r="G121" s="90" t="s">
        <v>7</v>
      </c>
      <c r="H121" s="79">
        <v>31.778257155976402</v>
      </c>
      <c r="I121" s="64" t="s">
        <v>1</v>
      </c>
      <c r="J121" s="83" t="s">
        <v>7</v>
      </c>
      <c r="K121" s="106"/>
      <c r="L121" s="109"/>
      <c r="M121" s="106"/>
      <c r="N121" s="5"/>
    </row>
    <row r="122" spans="1:14" x14ac:dyDescent="0.2">
      <c r="A122" s="104">
        <v>117</v>
      </c>
      <c r="B122" s="79">
        <v>35.128193010517798</v>
      </c>
      <c r="C122" s="59" t="s">
        <v>2</v>
      </c>
      <c r="D122" s="80" t="s">
        <v>6</v>
      </c>
      <c r="E122" s="89" t="s">
        <v>14</v>
      </c>
      <c r="F122" s="57" t="s">
        <v>2</v>
      </c>
      <c r="G122" s="90" t="s">
        <v>7</v>
      </c>
      <c r="H122" s="79">
        <v>24.318785700163001</v>
      </c>
      <c r="I122" s="64" t="s">
        <v>1</v>
      </c>
      <c r="J122" s="83" t="s">
        <v>7</v>
      </c>
      <c r="K122" s="106"/>
      <c r="L122" s="108"/>
      <c r="M122" s="106"/>
      <c r="N122" s="6"/>
    </row>
    <row r="123" spans="1:14" x14ac:dyDescent="0.2">
      <c r="A123" s="104">
        <v>118</v>
      </c>
      <c r="B123" s="81" t="s">
        <v>14</v>
      </c>
      <c r="C123" s="61" t="s">
        <v>2</v>
      </c>
      <c r="D123" s="82" t="s">
        <v>7</v>
      </c>
      <c r="E123" s="89" t="s">
        <v>14</v>
      </c>
      <c r="F123" s="57" t="s">
        <v>2</v>
      </c>
      <c r="G123" s="90" t="s">
        <v>7</v>
      </c>
      <c r="H123" s="81" t="s">
        <v>14</v>
      </c>
      <c r="I123" s="64" t="s">
        <v>1</v>
      </c>
      <c r="J123" s="100" t="s">
        <v>6</v>
      </c>
      <c r="K123" s="106"/>
      <c r="L123" s="108"/>
      <c r="M123" s="106"/>
      <c r="N123" s="6"/>
    </row>
    <row r="124" spans="1:14" x14ac:dyDescent="0.2">
      <c r="A124" s="104">
        <v>119</v>
      </c>
      <c r="B124" s="81" t="s">
        <v>14</v>
      </c>
      <c r="C124" s="61" t="s">
        <v>2</v>
      </c>
      <c r="D124" s="82" t="s">
        <v>7</v>
      </c>
      <c r="E124" s="89" t="s">
        <v>14</v>
      </c>
      <c r="F124" s="57" t="s">
        <v>2</v>
      </c>
      <c r="G124" s="90" t="s">
        <v>7</v>
      </c>
      <c r="H124" s="79">
        <v>29.220929850753599</v>
      </c>
      <c r="I124" s="64" t="s">
        <v>1</v>
      </c>
      <c r="J124" s="83" t="s">
        <v>7</v>
      </c>
      <c r="K124" s="106"/>
      <c r="L124" s="108"/>
      <c r="M124" s="106"/>
      <c r="N124" s="5"/>
    </row>
    <row r="125" spans="1:14" x14ac:dyDescent="0.2">
      <c r="A125" s="104">
        <v>120</v>
      </c>
      <c r="B125" s="79">
        <v>30.761404429196499</v>
      </c>
      <c r="C125" s="59" t="s">
        <v>2</v>
      </c>
      <c r="D125" s="80" t="s">
        <v>6</v>
      </c>
      <c r="E125" s="91">
        <v>23.510692929431301</v>
      </c>
      <c r="F125" s="65" t="s">
        <v>1</v>
      </c>
      <c r="G125" s="92" t="s">
        <v>7</v>
      </c>
      <c r="H125" s="81" t="s">
        <v>14</v>
      </c>
      <c r="I125" s="61" t="s">
        <v>2</v>
      </c>
      <c r="J125" s="82" t="s">
        <v>7</v>
      </c>
      <c r="K125" s="106"/>
      <c r="L125" s="108"/>
      <c r="M125" s="106"/>
      <c r="N125" s="6"/>
    </row>
    <row r="126" spans="1:14" ht="17" thickBot="1" x14ac:dyDescent="0.25">
      <c r="A126" s="105">
        <v>121</v>
      </c>
      <c r="B126" s="86">
        <v>25.826576697598401</v>
      </c>
      <c r="C126" s="87" t="s">
        <v>1</v>
      </c>
      <c r="D126" s="88" t="s">
        <v>7</v>
      </c>
      <c r="E126" s="95" t="s">
        <v>14</v>
      </c>
      <c r="F126" s="96" t="s">
        <v>1</v>
      </c>
      <c r="G126" s="97" t="s">
        <v>6</v>
      </c>
      <c r="H126" s="101" t="s">
        <v>14</v>
      </c>
      <c r="I126" s="102" t="s">
        <v>2</v>
      </c>
      <c r="J126" s="103" t="s">
        <v>7</v>
      </c>
      <c r="K126" s="107"/>
      <c r="L126" s="110"/>
      <c r="M126" s="107"/>
      <c r="N126" s="6"/>
    </row>
    <row r="127" spans="1:14" x14ac:dyDescent="0.2">
      <c r="B127" s="30"/>
      <c r="C127" s="30"/>
      <c r="D127" s="30"/>
      <c r="L127" s="6"/>
      <c r="M127" s="6"/>
      <c r="N127" s="6"/>
    </row>
    <row r="128" spans="1:14" x14ac:dyDescent="0.2">
      <c r="B128" s="30"/>
      <c r="C128" s="30"/>
      <c r="D128" s="30"/>
      <c r="L128" s="6"/>
      <c r="M128" s="6"/>
      <c r="N128" s="6"/>
    </row>
    <row r="131" spans="3:6" x14ac:dyDescent="0.2">
      <c r="C131" s="47"/>
      <c r="D131" s="71"/>
      <c r="E131" s="71"/>
      <c r="F131" s="71"/>
    </row>
    <row r="132" spans="3:6" x14ac:dyDescent="0.2">
      <c r="C132" s="47"/>
      <c r="D132" s="49"/>
      <c r="E132" s="49"/>
      <c r="F132" s="49"/>
    </row>
    <row r="133" spans="3:6" x14ac:dyDescent="0.2">
      <c r="C133" s="47"/>
      <c r="D133" s="49"/>
      <c r="E133" s="49"/>
      <c r="F133" s="49"/>
    </row>
    <row r="134" spans="3:6" x14ac:dyDescent="0.2">
      <c r="C134" s="47"/>
      <c r="D134" s="49"/>
      <c r="E134" s="49"/>
      <c r="F134" s="49"/>
    </row>
    <row r="135" spans="3:6" x14ac:dyDescent="0.2">
      <c r="C135" s="47"/>
      <c r="D135" s="49"/>
      <c r="E135" s="49"/>
      <c r="F135" s="49"/>
    </row>
    <row r="136" spans="3:6" x14ac:dyDescent="0.2">
      <c r="C136" s="47"/>
      <c r="D136" s="49"/>
      <c r="E136" s="49"/>
      <c r="F136" s="49"/>
    </row>
    <row r="137" spans="3:6" x14ac:dyDescent="0.2">
      <c r="C137" s="47"/>
      <c r="D137" s="49"/>
      <c r="E137" s="49"/>
      <c r="F137" s="49"/>
    </row>
    <row r="138" spans="3:6" x14ac:dyDescent="0.2">
      <c r="C138" s="47"/>
      <c r="D138" s="49"/>
      <c r="E138" s="49"/>
      <c r="F138" s="49"/>
    </row>
    <row r="139" spans="3:6" x14ac:dyDescent="0.2">
      <c r="C139" s="53"/>
      <c r="D139" s="72"/>
      <c r="E139" s="72"/>
      <c r="F139" s="72"/>
    </row>
  </sheetData>
  <sortState xmlns:xlrd2="http://schemas.microsoft.com/office/spreadsheetml/2017/richdata2" ref="A4:W124">
    <sortCondition ref="A4:A124"/>
  </sortState>
  <mergeCells count="3">
    <mergeCell ref="B4:D4"/>
    <mergeCell ref="E4:G4"/>
    <mergeCell ref="H4:J4"/>
  </mergeCells>
  <conditionalFormatting sqref="E140:E1048576 B127:B128 E127:E131 K129:K1048576 H127:H1048576 E1:E5 B5 K1:K4 H1:H5">
    <cfRule type="cellIs" dxfId="1" priority="36" operator="between">
      <formula>1</formula>
      <formula>38</formula>
    </cfRule>
  </conditionalFormatting>
  <conditionalFormatting sqref="F140:G1048576 G139 F1:G3 C5:D5 L1:M4 L129:M1048576 I1:J3 I127:J1048576 C127:D128 F127:G138 F5:G5 I5:J5">
    <cfRule type="containsText" dxfId="0" priority="33" operator="containsText" text="Pos">
      <formula>NOT(ISERROR(SEARCH("Pos",C1)))</formula>
    </cfRule>
  </conditionalFormatting>
  <pageMargins left="0.7" right="0.7" top="0.75" bottom="0.75" header="0.3" footer="0.3"/>
  <pageSetup scale="8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Cover page</vt:lpstr>
      <vt:lpstr>Table S1 </vt:lpstr>
      <vt:lpstr>Table S2</vt:lpstr>
      <vt:lpstr>Table S3</vt:lpstr>
      <vt:lpstr>'Table S1 '!Druckbereich</vt:lpstr>
      <vt:lpstr>'Table S3'!Druckbereich</vt:lpstr>
      <vt:lpstr>'Table S3'!Drucktitel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AITS</dc:creator>
  <cp:lastModifiedBy>Microsoft Office User</cp:lastModifiedBy>
  <cp:lastPrinted>2021-10-21T09:24:50Z</cp:lastPrinted>
  <dcterms:created xsi:type="dcterms:W3CDTF">2014-07-02T16:19:27Z</dcterms:created>
  <dcterms:modified xsi:type="dcterms:W3CDTF">2022-10-26T07:13:56Z</dcterms:modified>
</cp:coreProperties>
</file>