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0" yWindow="0" windowWidth="27680" windowHeight="23480"/>
  </bookViews>
  <sheets>
    <sheet name="Cover page" sheetId="2" r:id="rId1"/>
    <sheet name="Table S2" sheetId="1" r:id="rId2"/>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5" i="1" l="1"/>
  <c r="E177" i="1"/>
  <c r="E168" i="1"/>
  <c r="E166" i="1"/>
  <c r="E162" i="1"/>
  <c r="E159" i="1"/>
  <c r="F149" i="1"/>
  <c r="E139" i="1"/>
  <c r="F134" i="1"/>
  <c r="F121" i="1"/>
  <c r="E118" i="1"/>
  <c r="E97" i="1"/>
  <c r="E96" i="1"/>
  <c r="E95" i="1"/>
  <c r="E69" i="1"/>
  <c r="E68" i="1"/>
  <c r="E63" i="1"/>
  <c r="E49" i="1"/>
  <c r="E48" i="1"/>
  <c r="F45" i="1"/>
  <c r="F44" i="1"/>
  <c r="E38" i="1"/>
  <c r="G16" i="1"/>
  <c r="E16" i="1"/>
</calcChain>
</file>

<file path=xl/sharedStrings.xml><?xml version="1.0" encoding="utf-8"?>
<sst xmlns="http://schemas.openxmlformats.org/spreadsheetml/2006/main" count="916" uniqueCount="455">
  <si>
    <t>Phylum</t>
  </si>
  <si>
    <t>Order</t>
  </si>
  <si>
    <t>Species</t>
  </si>
  <si>
    <t>AFDW % DW</t>
  </si>
  <si>
    <t>C/N</t>
  </si>
  <si>
    <r>
      <t>Energy content (kJ g DW</t>
    </r>
    <r>
      <rPr>
        <vertAlign val="superscript"/>
        <sz val="12"/>
        <color theme="1"/>
        <rFont val="Times New Roman"/>
        <family val="1"/>
      </rPr>
      <t>-1</t>
    </r>
    <r>
      <rPr>
        <sz val="12"/>
        <color theme="1"/>
        <rFont val="Times New Roman"/>
        <family val="1"/>
      </rPr>
      <t>)</t>
    </r>
  </si>
  <si>
    <t>N</t>
  </si>
  <si>
    <t>n</t>
  </si>
  <si>
    <t>Region</t>
  </si>
  <si>
    <t>Reference</t>
  </si>
  <si>
    <t>Cnidaria</t>
  </si>
  <si>
    <t>Anthoathecata</t>
  </si>
  <si>
    <t>Bougainvillia superciliaris</t>
  </si>
  <si>
    <t>32.30–36.70</t>
  </si>
  <si>
    <t>8.21–8.88</t>
  </si>
  <si>
    <t>Northwest Atlantic</t>
  </si>
  <si>
    <t>Percy &amp; Fife (1981)</t>
  </si>
  <si>
    <t>Calycopsis borchgrevinki</t>
  </si>
  <si>
    <t>32.85 ± 1.39</t>
  </si>
  <si>
    <t>4.79 ± 1.86</t>
  </si>
  <si>
    <t>Southern Ocean</t>
  </si>
  <si>
    <t>Clarke et al. (1992)</t>
  </si>
  <si>
    <t>Cladonerna californicum</t>
  </si>
  <si>
    <t>Northeast Pacific</t>
  </si>
  <si>
    <t>Costello (1991)</t>
  </si>
  <si>
    <t>Halitholius cirratus</t>
  </si>
  <si>
    <t>33.40–43.40</t>
  </si>
  <si>
    <t>8.37–10.17</t>
  </si>
  <si>
    <t>Hybocodon prolifer</t>
  </si>
  <si>
    <t>54.10–55.20</t>
  </si>
  <si>
    <t>11.76–16.70</t>
  </si>
  <si>
    <t>Sarsia princeps</t>
  </si>
  <si>
    <t>35.30–37.00</t>
  </si>
  <si>
    <t>4.90–6.70</t>
  </si>
  <si>
    <t>27.00 ± 1.30</t>
  </si>
  <si>
    <t>Larson (1986)</t>
  </si>
  <si>
    <t>Stomotoca atra</t>
  </si>
  <si>
    <t>36.00 ± 0.80</t>
  </si>
  <si>
    <t>Kemp (1986)</t>
  </si>
  <si>
    <t>Velella velella</t>
  </si>
  <si>
    <t>4.40 ± 0.20</t>
  </si>
  <si>
    <t>Zeman et al. (2018)</t>
  </si>
  <si>
    <t>Leptothecata</t>
  </si>
  <si>
    <t>Aequorea victoria</t>
  </si>
  <si>
    <t>23.00 ± 0.20</t>
  </si>
  <si>
    <t>Arai et al. (1989)</t>
  </si>
  <si>
    <t>Aequorea vitrina</t>
  </si>
  <si>
    <t>Curl (1962)</t>
  </si>
  <si>
    <t>Clytia gregaria</t>
  </si>
  <si>
    <t>23.00 ± 0.90</t>
  </si>
  <si>
    <t>Clytia lomae</t>
  </si>
  <si>
    <t>21.00 ± 0.40</t>
  </si>
  <si>
    <r>
      <t>Clytia</t>
    </r>
    <r>
      <rPr>
        <sz val="12"/>
        <color theme="1"/>
        <rFont val="Times New Roman"/>
        <family val="1"/>
      </rPr>
      <t xml:space="preserve"> sp.</t>
    </r>
  </si>
  <si>
    <t>3.40–3.80</t>
  </si>
  <si>
    <t>Mediterranean Sea</t>
  </si>
  <si>
    <t>Matsakis &amp; Nival (1989)</t>
  </si>
  <si>
    <t>Eutonina indicans</t>
  </si>
  <si>
    <t>Skagerrak</t>
  </si>
  <si>
    <t>Norrbin &amp; Båmstedt (1984)</t>
  </si>
  <si>
    <t>23.00 ± 2.30</t>
  </si>
  <si>
    <t>Mitrocoma cellularia</t>
  </si>
  <si>
    <t>19.00 ± 0.20</t>
  </si>
  <si>
    <t>Limnomedusae</t>
  </si>
  <si>
    <t>Craspedacusta sowerbii</t>
  </si>
  <si>
    <t>Japan</t>
  </si>
  <si>
    <t>Okuda (1957)</t>
  </si>
  <si>
    <t>Germany</t>
  </si>
  <si>
    <t>Ludwig (1977)</t>
  </si>
  <si>
    <t>12–24</t>
  </si>
  <si>
    <t>Jankowski (2000)</t>
  </si>
  <si>
    <t>Eperetmus typus</t>
  </si>
  <si>
    <t>31.00 ± 0.70</t>
  </si>
  <si>
    <t>Limnocnida tanganyicae</t>
  </si>
  <si>
    <t>Lake Tanganyika</t>
  </si>
  <si>
    <t>Salonen et al. (2012)</t>
  </si>
  <si>
    <t>Gonionemus vertens</t>
  </si>
  <si>
    <t>48.00 ± 3.20</t>
  </si>
  <si>
    <t>Narcomedusae</t>
  </si>
  <si>
    <t>Aeginura grimaldii</t>
  </si>
  <si>
    <t>Bailey et al. (1995)</t>
  </si>
  <si>
    <t>Sea of Okhotsk</t>
  </si>
  <si>
    <t>Gorbatenko et al. (2009)</t>
  </si>
  <si>
    <t>Solmissus incisa</t>
  </si>
  <si>
    <t>Siphonophorae</t>
  </si>
  <si>
    <t>Abylopsis tetragona</t>
  </si>
  <si>
    <t>3.97 ± 0.30</t>
  </si>
  <si>
    <t>Gorskey et al. (1988)</t>
  </si>
  <si>
    <t>Chelophyes appendiculata</t>
  </si>
  <si>
    <t>3.44 ± 0.20</t>
  </si>
  <si>
    <t>Diphyes antarctica</t>
  </si>
  <si>
    <t>39.96 ± 4.43</t>
  </si>
  <si>
    <t>2.98 ± 1.43</t>
  </si>
  <si>
    <t>Sphaeronectes koellikeri</t>
  </si>
  <si>
    <t>Purcell &amp; Kremer (1983)</t>
  </si>
  <si>
    <t>Trachymedusae</t>
  </si>
  <si>
    <t>Aglantha digitale</t>
  </si>
  <si>
    <t>Ikeda (1972)</t>
  </si>
  <si>
    <t>42.80 ± 0.11</t>
  </si>
  <si>
    <t>Båmstedt (1981)</t>
  </si>
  <si>
    <t>40.10–42.90</t>
  </si>
  <si>
    <t>8.16–8.50</t>
  </si>
  <si>
    <t>11.35 ± 2.25</t>
  </si>
  <si>
    <t>42.00 ± 0.10</t>
  </si>
  <si>
    <t>43.50 ± 0.20</t>
  </si>
  <si>
    <t>2–3</t>
  </si>
  <si>
    <t>Barents Sea</t>
  </si>
  <si>
    <t>Ikeda &amp; Skjoldal (1989)</t>
  </si>
  <si>
    <t>46</t>
  </si>
  <si>
    <t>White Sea</t>
  </si>
  <si>
    <t>Pertsova et al. (2006)</t>
  </si>
  <si>
    <t>Benthocodon pedunculatus</t>
  </si>
  <si>
    <t>Bailey et al. (1994a)</t>
  </si>
  <si>
    <t>Botrynema brucei</t>
  </si>
  <si>
    <t>26.77 ± 3.28</t>
  </si>
  <si>
    <t>1.96 ± 2.07</t>
  </si>
  <si>
    <t>Colobonema sericeum</t>
  </si>
  <si>
    <r>
      <t>Crossota</t>
    </r>
    <r>
      <rPr>
        <sz val="12"/>
        <color theme="1"/>
        <rFont val="Times New Roman"/>
        <family val="1"/>
      </rPr>
      <t xml:space="preserve"> sp.</t>
    </r>
  </si>
  <si>
    <t>Northwest Pacific</t>
  </si>
  <si>
    <t>Ikeda (2012)</t>
  </si>
  <si>
    <t>Pantachogon haeckeli</t>
  </si>
  <si>
    <t>Coronatae</t>
  </si>
  <si>
    <t>Atolla wyvillei</t>
  </si>
  <si>
    <t>5.95 ± 1.01</t>
  </si>
  <si>
    <r>
      <t>Atolla</t>
    </r>
    <r>
      <rPr>
        <sz val="12"/>
        <color theme="1"/>
        <rFont val="Times New Roman"/>
        <family val="1"/>
      </rPr>
      <t xml:space="preserve"> sp.</t>
    </r>
  </si>
  <si>
    <t>11.16–12.29</t>
  </si>
  <si>
    <t>5–16</t>
  </si>
  <si>
    <t>Schaafsma et al. (2018)</t>
  </si>
  <si>
    <t>Linuche unguiculata</t>
  </si>
  <si>
    <t>Kremer et al. (1990)</t>
  </si>
  <si>
    <t>Kremer (2005)</t>
  </si>
  <si>
    <t>Periphylla periphylla</t>
  </si>
  <si>
    <t>29.20–46.00</t>
  </si>
  <si>
    <t>Northeast Atlantic</t>
  </si>
  <si>
    <t>Fosså (1992)</t>
  </si>
  <si>
    <t>Youngbluth &amp; Båmstedt (2001)</t>
  </si>
  <si>
    <t>25.20–34.90</t>
  </si>
  <si>
    <t>Gulf of Mexico</t>
  </si>
  <si>
    <t>Lucas (2009)</t>
  </si>
  <si>
    <t>Dunlop et al. (2017)</t>
  </si>
  <si>
    <t>37.19*</t>
  </si>
  <si>
    <t>10.85–20.42</t>
  </si>
  <si>
    <t>8–9</t>
  </si>
  <si>
    <r>
      <t>Periphylla</t>
    </r>
    <r>
      <rPr>
        <sz val="12"/>
        <color theme="1"/>
        <rFont val="Times New Roman"/>
        <family val="1"/>
      </rPr>
      <t xml:space="preserve"> sp.</t>
    </r>
  </si>
  <si>
    <t>9.63–15.07</t>
  </si>
  <si>
    <t>Arai (1997)</t>
  </si>
  <si>
    <t>Rhizostomeae</t>
  </si>
  <si>
    <t>Acromitus maculosus</t>
  </si>
  <si>
    <t>60.24*</t>
  </si>
  <si>
    <t>8.51*</t>
  </si>
  <si>
    <t>Western Indic</t>
  </si>
  <si>
    <t>Khong et al. (2016)</t>
  </si>
  <si>
    <t>Cassiopea andromeda</t>
  </si>
  <si>
    <t>Lutcavage &amp; Lutz (1986)</t>
  </si>
  <si>
    <r>
      <t>Cassiopea</t>
    </r>
    <r>
      <rPr>
        <sz val="12"/>
        <color theme="1"/>
        <rFont val="Times New Roman"/>
        <family val="1"/>
      </rPr>
      <t xml:space="preserve"> sp.</t>
    </r>
  </si>
  <si>
    <t>6.10–6.16</t>
  </si>
  <si>
    <t>Coral Sea</t>
  </si>
  <si>
    <t>Welsh et al. (2009)</t>
  </si>
  <si>
    <t>4.50 ± 0.10</t>
  </si>
  <si>
    <t>Djeghri et al. (2020)</t>
  </si>
  <si>
    <t>Nemopilema nomurai</t>
  </si>
  <si>
    <t>Sea of Japan</t>
  </si>
  <si>
    <t>Iguchi et al. (2017)</t>
  </si>
  <si>
    <t>Phyllorhiza punctata</t>
  </si>
  <si>
    <t>33.60 ± 5.20</t>
  </si>
  <si>
    <t>García (1990)</t>
  </si>
  <si>
    <t>Rhizostoma octopus</t>
  </si>
  <si>
    <t>3.21 ± 0.65</t>
  </si>
  <si>
    <t>Irish Sea</t>
  </si>
  <si>
    <t>Doyle et al. (2007)</t>
  </si>
  <si>
    <t>2.80 ± 1.05</t>
  </si>
  <si>
    <t>Rhizostoma pulmo</t>
  </si>
  <si>
    <t>4.40–4.60</t>
  </si>
  <si>
    <t>Kogovšek et al. (2014)</t>
  </si>
  <si>
    <t>Rhopilema hispidum</t>
  </si>
  <si>
    <t>53.54*</t>
  </si>
  <si>
    <t>6.24*</t>
  </si>
  <si>
    <t>Rhopilema esculentum</t>
  </si>
  <si>
    <t>75.44*</t>
  </si>
  <si>
    <t>10.33*</t>
  </si>
  <si>
    <t>Semaeostomeae</t>
  </si>
  <si>
    <t>Aurelia aurita</t>
  </si>
  <si>
    <t>21.00 ± 0.30</t>
  </si>
  <si>
    <t>7–27</t>
  </si>
  <si>
    <t>Baltic Sea</t>
  </si>
  <si>
    <t>Schneider (1988)</t>
  </si>
  <si>
    <t>32.46 ± 14.32</t>
  </si>
  <si>
    <t>English Channel</t>
  </si>
  <si>
    <t>Lucas (1994)</t>
  </si>
  <si>
    <t>2.30–3.60</t>
  </si>
  <si>
    <t>Uye &amp; Shimauchi (2005)</t>
  </si>
  <si>
    <t>4.60–4.70</t>
  </si>
  <si>
    <t>4.00–4.40</t>
  </si>
  <si>
    <t>MacKenzie et al. (2017)</t>
  </si>
  <si>
    <t>Emadodin et al. (2020)</t>
  </si>
  <si>
    <t>Aurelia labiata</t>
  </si>
  <si>
    <r>
      <t>Aurelia</t>
    </r>
    <r>
      <rPr>
        <sz val="12"/>
        <color theme="1"/>
        <rFont val="Times New Roman"/>
        <family val="1"/>
      </rPr>
      <t xml:space="preserve"> sp.</t>
    </r>
  </si>
  <si>
    <t>4.30 ± 0.21</t>
  </si>
  <si>
    <t>Malej et al. (2009)</t>
  </si>
  <si>
    <t>Chrysaora fuscescens</t>
  </si>
  <si>
    <t>23.56 ± 1.61</t>
  </si>
  <si>
    <t>Shenker (1985)</t>
  </si>
  <si>
    <t>2.42 ± 0.68</t>
  </si>
  <si>
    <t>Chrysaora hysoscella</t>
  </si>
  <si>
    <t>4.10–4.50</t>
  </si>
  <si>
    <t>Chrysaora melanaster</t>
  </si>
  <si>
    <t>Chrysaora plocamia</t>
  </si>
  <si>
    <t>3.30 ± 0.20</t>
  </si>
  <si>
    <t>Southeast Pacific</t>
  </si>
  <si>
    <t>Riascos et al. (2015)</t>
  </si>
  <si>
    <t>Chrysaora quinquecirrha</t>
  </si>
  <si>
    <t>Nemazie et al. (1993)</t>
  </si>
  <si>
    <t>Cyanea capillata</t>
  </si>
  <si>
    <t>31.40 ± 0.10</t>
  </si>
  <si>
    <t>Martinussen &amp; Båmstedt (1999)</t>
  </si>
  <si>
    <t>4.87 ± 0.85</t>
  </si>
  <si>
    <t>4.22 ± 0.98</t>
  </si>
  <si>
    <t>Cyanea nozakii</t>
  </si>
  <si>
    <t>Harima-nada Sea</t>
  </si>
  <si>
    <t>Kinoshita et al. (2000)</t>
  </si>
  <si>
    <t>Pelagia noctiluca</t>
  </si>
  <si>
    <t>Morand et al. (1987)</t>
  </si>
  <si>
    <t>4.20 ± 1.50</t>
  </si>
  <si>
    <t>27.90 ± 0.90</t>
  </si>
  <si>
    <t>4.00 ± 0.20</t>
  </si>
  <si>
    <t>Malej et al. (1993)</t>
  </si>
  <si>
    <t>3.10–4.10</t>
  </si>
  <si>
    <t>4.00–4.10</t>
  </si>
  <si>
    <t>2.66**</t>
  </si>
  <si>
    <t>Milisenda et al. (2014)</t>
  </si>
  <si>
    <t>Phacellophora camtschatica</t>
  </si>
  <si>
    <t>Poralia rufescens</t>
  </si>
  <si>
    <t>Ctenophora</t>
  </si>
  <si>
    <t>Beroida</t>
  </si>
  <si>
    <t>Beroe cucumis</t>
  </si>
  <si>
    <t>Ikeda (1974)</t>
  </si>
  <si>
    <t>30.8–36.7</t>
  </si>
  <si>
    <t>4.35 ± 7.03</t>
  </si>
  <si>
    <t>Beroe ovata</t>
  </si>
  <si>
    <t>Kremer et al. (1986a)</t>
  </si>
  <si>
    <t>2.68 ± 0.40</t>
  </si>
  <si>
    <t>Black Sea</t>
  </si>
  <si>
    <t>Finenko et al. (2001)</t>
  </si>
  <si>
    <r>
      <t>Beroe</t>
    </r>
    <r>
      <rPr>
        <sz val="12"/>
        <color theme="1"/>
        <rFont val="Times New Roman"/>
        <family val="1"/>
      </rPr>
      <t xml:space="preserve"> sp.</t>
    </r>
  </si>
  <si>
    <t>Ikeda &amp; Mitchell (1982)</t>
  </si>
  <si>
    <t>Ikeda &amp; Bruce (1986)</t>
  </si>
  <si>
    <t>29.14 ± 3.65</t>
  </si>
  <si>
    <t>4.33 ± 1.13</t>
  </si>
  <si>
    <t>Ikeda &amp; Hirakawa (1998)</t>
  </si>
  <si>
    <t>Beroe gracilis</t>
  </si>
  <si>
    <t>North Sea</t>
  </si>
  <si>
    <t>Hoeger (1983)</t>
  </si>
  <si>
    <t>Cestida</t>
  </si>
  <si>
    <t>Cestum veneris</t>
  </si>
  <si>
    <t>Cydippida</t>
  </si>
  <si>
    <t>Callianira antarctica</t>
  </si>
  <si>
    <t>Bellingshausen Sea</t>
  </si>
  <si>
    <t>Scolardi et al. (2006)</t>
  </si>
  <si>
    <t>Mertensia ovum</t>
  </si>
  <si>
    <t>40.70–47.00</t>
  </si>
  <si>
    <t>8.00–8.08</t>
  </si>
  <si>
    <r>
      <t>Mertensia</t>
    </r>
    <r>
      <rPr>
        <sz val="12"/>
        <color theme="1"/>
        <rFont val="Times New Roman"/>
        <family val="1"/>
      </rPr>
      <t xml:space="preserve"> sp.</t>
    </r>
  </si>
  <si>
    <t>Pleurobrachia bachei</t>
  </si>
  <si>
    <t>NW Atlantic + NE Pacific</t>
  </si>
  <si>
    <t>Reeve et al. (1978)</t>
  </si>
  <si>
    <t>Pleurobrachia pileus</t>
  </si>
  <si>
    <t>43.64–69.57</t>
  </si>
  <si>
    <t>8.88–12.56</t>
  </si>
  <si>
    <t>Vinogradova et al. (1962)</t>
  </si>
  <si>
    <t>Schneider (1982)</t>
  </si>
  <si>
    <t>Petipa et al. (1970)</t>
  </si>
  <si>
    <r>
      <t>Pleurobrachia</t>
    </r>
    <r>
      <rPr>
        <sz val="12"/>
        <color theme="1"/>
        <rFont val="Times New Roman"/>
        <family val="1"/>
      </rPr>
      <t xml:space="preserve"> sp.</t>
    </r>
  </si>
  <si>
    <t>31.75 ± 0.48</t>
  </si>
  <si>
    <t>0.47 ± 1.48</t>
  </si>
  <si>
    <t>4–5</t>
  </si>
  <si>
    <t>Lobata</t>
  </si>
  <si>
    <t>Bathocyroe fosteri</t>
  </si>
  <si>
    <t>Youngbluth et al. (1988)</t>
  </si>
  <si>
    <t>Bolinopsis infundibulum</t>
  </si>
  <si>
    <t>Bailey et al. (1994b)</t>
  </si>
  <si>
    <t>Bolinopsis mikado</t>
  </si>
  <si>
    <t>2–30</t>
  </si>
  <si>
    <t>Kasuya et al. (2000)</t>
  </si>
  <si>
    <t>Bolinopsis vitrea</t>
  </si>
  <si>
    <t>4.04 ± 0.78</t>
  </si>
  <si>
    <t>Kremer et al. (1986b)</t>
  </si>
  <si>
    <t>Eurhamphaea vexilligera</t>
  </si>
  <si>
    <t>Mnemiopsis leidyi</t>
  </si>
  <si>
    <t>Kremer (1976)</t>
  </si>
  <si>
    <t>Caspian Sea</t>
  </si>
  <si>
    <t>Yousefian &amp; Kideys (2003)</t>
  </si>
  <si>
    <t>5.24 ± 0.46</t>
  </si>
  <si>
    <t>7–32</t>
  </si>
  <si>
    <t>McNamara et al. (2013)</t>
  </si>
  <si>
    <t>Javidpour et al. (2020)</t>
  </si>
  <si>
    <t>Mnemiopsis mccradyi</t>
  </si>
  <si>
    <t>Reeve &amp; Baker (1975)</t>
  </si>
  <si>
    <t>Kremer (1982)</t>
  </si>
  <si>
    <t>4.57 ± 0.44</t>
  </si>
  <si>
    <t>Ocyropsis maculata</t>
  </si>
  <si>
    <r>
      <t>Ocyropsis</t>
    </r>
    <r>
      <rPr>
        <sz val="12"/>
        <color theme="1"/>
        <rFont val="Times New Roman"/>
        <family val="1"/>
      </rPr>
      <t xml:space="preserve"> spp.</t>
    </r>
  </si>
  <si>
    <t>Mollusca</t>
  </si>
  <si>
    <t>Littorinimorpha</t>
  </si>
  <si>
    <t>Cardiapoda placenta</t>
  </si>
  <si>
    <t>Pteropoda</t>
  </si>
  <si>
    <t>Cavolinia globulosa</t>
  </si>
  <si>
    <t>Cavolinia inflexa</t>
  </si>
  <si>
    <t>5.57 ± 0.40</t>
  </si>
  <si>
    <t>Clione limacina</t>
  </si>
  <si>
    <t>Conover &amp; Lalli (1974)</t>
  </si>
  <si>
    <t>Nishiyama (1977)</t>
  </si>
  <si>
    <t>59.10–62.70</t>
  </si>
  <si>
    <t>13.86–16.96</t>
  </si>
  <si>
    <t>19.31 ± 0.95</t>
  </si>
  <si>
    <t>3–4</t>
  </si>
  <si>
    <t>83.13***</t>
  </si>
  <si>
    <t>25.00***</t>
  </si>
  <si>
    <t>Bryan et al. (1995)</t>
  </si>
  <si>
    <t>Clio pyramidata</t>
  </si>
  <si>
    <t>Omori (1969)</t>
  </si>
  <si>
    <t>4.80 ± 1.10</t>
  </si>
  <si>
    <t>Benguela Upwelling System</t>
  </si>
  <si>
    <t>Koppelmann et al. (2013)</t>
  </si>
  <si>
    <t>Clio recurva</t>
  </si>
  <si>
    <r>
      <t>Corolla</t>
    </r>
    <r>
      <rPr>
        <sz val="12"/>
        <color theme="1"/>
        <rFont val="Times New Roman"/>
        <family val="1"/>
      </rPr>
      <t xml:space="preserve"> sp.</t>
    </r>
  </si>
  <si>
    <t>Cuvierina columnella</t>
  </si>
  <si>
    <t>Cymbulia sibogae</t>
  </si>
  <si>
    <t>Desmopterus papilio</t>
  </si>
  <si>
    <t>Diacavolinia longirostris</t>
  </si>
  <si>
    <t>Diacria rampalae</t>
  </si>
  <si>
    <t>Diacria trispinosa</t>
  </si>
  <si>
    <t>Heliconoides inflatus</t>
  </si>
  <si>
    <t>Hydromyles globulosus</t>
  </si>
  <si>
    <t>Limacina bulimoides</t>
  </si>
  <si>
    <t>Limacina helicina</t>
  </si>
  <si>
    <t>76.4–76.5</t>
  </si>
  <si>
    <t>15.45–17.58</t>
  </si>
  <si>
    <t>71.40 ± 0.90</t>
  </si>
  <si>
    <t>Limacina rangii</t>
  </si>
  <si>
    <t>Limacina retroversa</t>
  </si>
  <si>
    <t>67.5–73.5</t>
  </si>
  <si>
    <t>Phillipson (1964)</t>
  </si>
  <si>
    <r>
      <rPr>
        <i/>
        <sz val="12"/>
        <color theme="1"/>
        <rFont val="Times New Roman"/>
        <family val="1"/>
      </rPr>
      <t>Limacina</t>
    </r>
    <r>
      <rPr>
        <sz val="12"/>
        <color theme="1"/>
        <rFont val="Times New Roman"/>
        <family val="1"/>
      </rPr>
      <t xml:space="preserve"> spp.</t>
    </r>
  </si>
  <si>
    <r>
      <t>Paraclione</t>
    </r>
    <r>
      <rPr>
        <sz val="12"/>
        <color theme="1"/>
        <rFont val="Times New Roman"/>
        <family val="1"/>
      </rPr>
      <t xml:space="preserve"> sp.</t>
    </r>
  </si>
  <si>
    <t>Tunicata</t>
  </si>
  <si>
    <t>Copelata</t>
  </si>
  <si>
    <t>Oikopleura dioica</t>
  </si>
  <si>
    <t>5.18 ± 1.10</t>
  </si>
  <si>
    <t>Oikopleura longicauda</t>
  </si>
  <si>
    <t>3.63 ± 0.10</t>
  </si>
  <si>
    <t>Oikopleura vanhoeffeni</t>
  </si>
  <si>
    <t>3.73 ± 1.01</t>
  </si>
  <si>
    <t>Deibel (1986)</t>
  </si>
  <si>
    <t>Fritillaria pellucida</t>
  </si>
  <si>
    <t>Doliolida</t>
  </si>
  <si>
    <t>Doliolum denticulatum</t>
  </si>
  <si>
    <t>4.50 ± 0.09</t>
  </si>
  <si>
    <t>Katechakis et al. (2004)</t>
  </si>
  <si>
    <t>Pyrosomida</t>
  </si>
  <si>
    <t>Pyrosoma atlanticum</t>
  </si>
  <si>
    <t>4.04 ± 0.20</t>
  </si>
  <si>
    <t>39.20 ± 4.70</t>
  </si>
  <si>
    <t>4.96 ± 1.56</t>
  </si>
  <si>
    <t>Tropical East Alantic</t>
  </si>
  <si>
    <t>Davenport &amp; Balazs (1991)</t>
  </si>
  <si>
    <t>5.12 ± 0.15</t>
  </si>
  <si>
    <t>Lebrato et al. (2013)</t>
  </si>
  <si>
    <r>
      <t>Pyrosoma</t>
    </r>
    <r>
      <rPr>
        <sz val="12"/>
        <color theme="1"/>
        <rFont val="Times New Roman"/>
        <family val="1"/>
      </rPr>
      <t xml:space="preserve"> sp.</t>
    </r>
  </si>
  <si>
    <t>Pyrostremma spinosum</t>
  </si>
  <si>
    <t>Arabian Sea</t>
  </si>
  <si>
    <t>Gauns et al. (2015)</t>
  </si>
  <si>
    <t>Salpida</t>
  </si>
  <si>
    <t>Cyclosalpa affinis</t>
  </si>
  <si>
    <t>4.10–4.70</t>
  </si>
  <si>
    <t>Thompson (1948)</t>
  </si>
  <si>
    <t>Cyclosalpa bakeri</t>
  </si>
  <si>
    <t>Cyclosalpa floridana</t>
  </si>
  <si>
    <t>5.20 ± 0.50</t>
  </si>
  <si>
    <t>4.90 ± 0.60</t>
  </si>
  <si>
    <t>van Soest (1974a)</t>
  </si>
  <si>
    <t>Cyclosalpa polae</t>
  </si>
  <si>
    <t>4.30–4.60</t>
  </si>
  <si>
    <t>6–8</t>
  </si>
  <si>
    <t>Iasis cylindrica</t>
  </si>
  <si>
    <t>Madin et al. (1981)</t>
  </si>
  <si>
    <t>Ihlea punctata</t>
  </si>
  <si>
    <t>3.76 ± 0.20</t>
  </si>
  <si>
    <t>Ihlea racovitzai</t>
  </si>
  <si>
    <t>3.60 ± 0.30</t>
  </si>
  <si>
    <t>Lazarev Sea</t>
  </si>
  <si>
    <t>Dubischar et al. (2012)</t>
  </si>
  <si>
    <t>Pegea bicaudata</t>
  </si>
  <si>
    <t>4.10 ± 0.20</t>
  </si>
  <si>
    <t>van Soest (1974b)</t>
  </si>
  <si>
    <t>Madin &amp; Harbison (1978)</t>
  </si>
  <si>
    <t>Pegea confoederata</t>
  </si>
  <si>
    <t>4.70–4.80</t>
  </si>
  <si>
    <t>23–26</t>
  </si>
  <si>
    <t>30.00 ± 1.00</t>
  </si>
  <si>
    <t>Pegea socia</t>
  </si>
  <si>
    <t>2–18</t>
  </si>
  <si>
    <t>Salpa cylindrica</t>
  </si>
  <si>
    <t>4.10–4.40</t>
  </si>
  <si>
    <t>4–19</t>
  </si>
  <si>
    <t>Salpa fusiformis</t>
  </si>
  <si>
    <t>6–7</t>
  </si>
  <si>
    <t>Le Borgne (1982)</t>
  </si>
  <si>
    <t>Tropical East Pacific</t>
  </si>
  <si>
    <t>Small et al. (1983)</t>
  </si>
  <si>
    <t>4.14–4.36</t>
  </si>
  <si>
    <t>7–12</t>
  </si>
  <si>
    <t>Cetta et al. (1986)</t>
  </si>
  <si>
    <t>33.59 ± 3.85</t>
  </si>
  <si>
    <t>5.45 ± 1.31</t>
  </si>
  <si>
    <t>Salpa maxima</t>
  </si>
  <si>
    <t>6–30</t>
  </si>
  <si>
    <t>23.60 ± 1.60</t>
  </si>
  <si>
    <t>Salpa thompsoni</t>
  </si>
  <si>
    <t>Huntley et al. (1989)</t>
  </si>
  <si>
    <t>Donnelly et al. (1994)</t>
  </si>
  <si>
    <t>4.58 ± 0.05</t>
  </si>
  <si>
    <t>Dubischar &amp; Bathmann (1997)</t>
  </si>
  <si>
    <t>Scotia Sea</t>
  </si>
  <si>
    <t>Iguchi &amp; Ikeda (2004)</t>
  </si>
  <si>
    <t>44.00 ± 8.50</t>
  </si>
  <si>
    <t>Dubischar et al. (2006)</t>
  </si>
  <si>
    <t>Thalia democratica</t>
  </si>
  <si>
    <t>4.40 ± 2.00</t>
  </si>
  <si>
    <t>4.00 ± 0.60</t>
  </si>
  <si>
    <t>van Soest (1973)</t>
  </si>
  <si>
    <t>Tasman Sea</t>
  </si>
  <si>
    <t>Heron et al. (1988)</t>
  </si>
  <si>
    <t>Thetys vagina</t>
  </si>
  <si>
    <t>33–88</t>
  </si>
  <si>
    <t>12.03 ± 3.03</t>
  </si>
  <si>
    <t>11.00 ± 1.38</t>
  </si>
  <si>
    <t>9–68</t>
  </si>
  <si>
    <t>Henschke et al. (2013)</t>
  </si>
  <si>
    <t>Borodkin &amp; Korzhikova (1991)</t>
  </si>
  <si>
    <t>Analytical method</t>
  </si>
  <si>
    <t>PC</t>
  </si>
  <si>
    <t>BC</t>
  </si>
  <si>
    <t>EC</t>
  </si>
  <si>
    <t>EC, PC</t>
  </si>
  <si>
    <t>BC, PC</t>
  </si>
  <si>
    <t>BC, EC</t>
  </si>
  <si>
    <t>EC, BC</t>
  </si>
  <si>
    <t>Madin &amp; Purcell (1992)</t>
  </si>
  <si>
    <t>2–4</t>
  </si>
  <si>
    <t>1–2</t>
  </si>
  <si>
    <t>3–5</t>
  </si>
  <si>
    <t>Weddell and Scotia Seas</t>
  </si>
  <si>
    <t>Supplement to Lüskow et al. (2021)</t>
  </si>
  <si>
    <t>https://doi.org/10.3354/meps13663</t>
  </si>
  <si>
    <t>Table S2. Global literature review of organic content (AFDW % DW), C/N, and energy contents of gelatinous and soft-bodied zooplankton (N = 123 species). The study compilation is the result of a combined literature search in the Web of Science and Google Scholar in 2019 using the search keywords gelatinous zooplankton, jellyfish, ctenophore, pelagic tunicate, medusae, pelagic gastropod, elemental composition, proximate composition, energy content, bomb-calorimetry. Table in excel spreadsheet. N = number of analytical samples, n = number of specimens per analytical sample, 1 cal = 4.1868 J. C/N are taken directly from the original articles and thus include molar and mass ratios. Phylum, order, and sampling region are shown. * assuming 50 % oral arm weight and 50 % umbrella weight, ** assuming 95 % somatic tissue weight and 5 % gonad weight, *** morphotype Clione limacina antarctica. EC: elemental composition, PC: proximate composition, BC: bomb-calorimetry.</t>
  </si>
  <si>
    <t>Mar Ecol Prog Ser 665:19-35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</si>
</sst>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2"/>
      <color theme="1"/>
      <name val="Times New Roman"/>
      <family val="1"/>
    </font>
    <font>
      <vertAlign val="superscript"/>
      <sz val="12"/>
      <color theme="1"/>
      <name val="Times New Roman"/>
      <family val="1"/>
    </font>
    <font>
      <i/>
      <sz val="12"/>
      <color theme="1"/>
      <name val="Times New Roman"/>
      <family val="1"/>
    </font>
    <font>
      <sz val="12"/>
      <name val="Times New Roman"/>
      <family val="1"/>
    </font>
    <font>
      <b/>
      <sz val="12"/>
      <color theme="1"/>
      <name val="Times New Roman"/>
      <family val="1"/>
    </font>
    <font>
      <u/>
      <sz val="11"/>
      <color theme="10"/>
      <name val="Calibri"/>
      <family val="2"/>
      <scheme val="minor"/>
    </font>
    <font>
      <sz val="11"/>
      <color theme="1"/>
      <name val="Times New Roman"/>
      <family val="1"/>
    </font>
    <font>
      <u/>
      <sz val="11"/>
      <color theme="11"/>
      <name val="Calibri"/>
      <family val="2"/>
      <scheme val="minor"/>
    </font>
    <font>
      <sz val="16"/>
      <color theme="1"/>
      <name val="Times New Roman"/>
    </font>
    <font>
      <b/>
      <sz val="16"/>
      <color theme="1"/>
      <name val="Times New Roman"/>
    </font>
    <font>
      <u/>
      <sz val="10"/>
      <color theme="10"/>
      <name val="Times New Roman"/>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right/>
      <top/>
      <bottom style="thin">
        <color auto="1"/>
      </bottom>
      <diagonal/>
    </border>
  </borders>
  <cellStyleXfs count="4">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2" fontId="1" fillId="0" borderId="0" xfId="0" applyNumberFormat="1" applyFont="1" applyAlignment="1">
      <alignment horizontal="center" vertical="center"/>
    </xf>
    <xf numFmtId="164" fontId="1" fillId="0" borderId="0" xfId="0" applyNumberFormat="1" applyFont="1" applyAlignment="1">
      <alignment horizontal="center" vertical="center"/>
    </xf>
    <xf numFmtId="2" fontId="4" fillId="0" borderId="0" xfId="0" applyNumberFormat="1" applyFont="1" applyAlignment="1">
      <alignment horizontal="center" vertical="center"/>
    </xf>
    <xf numFmtId="0" fontId="4" fillId="0" borderId="0" xfId="0" applyFont="1" applyAlignment="1">
      <alignment horizontal="center" vertical="center" wrapText="1"/>
    </xf>
    <xf numFmtId="49"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2" fontId="1" fillId="0" borderId="2" xfId="0" applyNumberFormat="1" applyFont="1" applyBorder="1" applyAlignment="1">
      <alignment horizontal="center" vertical="center"/>
    </xf>
    <xf numFmtId="0" fontId="5" fillId="0" borderId="0" xfId="0" applyFont="1" applyAlignment="1">
      <alignment horizontal="center" vertical="center"/>
    </xf>
    <xf numFmtId="2" fontId="4" fillId="0" borderId="0" xfId="0" applyNumberFormat="1" applyFont="1" applyAlignment="1">
      <alignment horizontal="center" vertical="center" wrapText="1"/>
    </xf>
    <xf numFmtId="2" fontId="4"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7" fillId="0" borderId="0" xfId="0" applyFont="1"/>
    <xf numFmtId="0" fontId="1"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xf>
    <xf numFmtId="0" fontId="11" fillId="0" borderId="0" xfId="1" applyFont="1" applyAlignment="1">
      <alignment horizontal="center" vertical="center" shrinkToFit="1"/>
    </xf>
  </cellXfs>
  <cellStyles count="4">
    <cellStyle name="Besuchter Link" xfId="2" builtinId="9" hidden="1"/>
    <cellStyle name="Besuchter Link" xfId="3" builtinId="9" hidden="1"/>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3354/meps136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
  <sheetViews>
    <sheetView tabSelected="1" workbookViewId="0">
      <selection activeCell="C17" sqref="C17"/>
    </sheetView>
  </sheetViews>
  <sheetFormatPr baseColWidth="10" defaultRowHeight="13" x14ac:dyDescent="0"/>
  <cols>
    <col min="1" max="16384" width="10.83203125" style="22"/>
  </cols>
  <sheetData>
    <row r="1" spans="2:9" s="25" customFormat="1" ht="32" customHeight="1">
      <c r="B1" s="26" t="s">
        <v>451</v>
      </c>
      <c r="C1" s="26"/>
      <c r="D1" s="26"/>
      <c r="E1" s="26"/>
      <c r="F1" s="26"/>
      <c r="G1" s="26"/>
      <c r="H1" s="26"/>
      <c r="I1" s="26"/>
    </row>
    <row r="2" spans="2:9" s="4" customFormat="1" ht="25" customHeight="1">
      <c r="B2" s="27" t="s">
        <v>454</v>
      </c>
      <c r="C2" s="27"/>
      <c r="D2" s="27"/>
      <c r="E2" s="27"/>
      <c r="F2" s="27"/>
      <c r="G2" s="27"/>
      <c r="H2" s="27"/>
      <c r="I2" s="27"/>
    </row>
    <row r="3" spans="2:9" s="24" customFormat="1" ht="20" customHeight="1">
      <c r="B3" s="28" t="s">
        <v>452</v>
      </c>
      <c r="C3" s="28"/>
      <c r="D3" s="28"/>
      <c r="E3" s="28"/>
      <c r="F3" s="28"/>
      <c r="G3" s="28"/>
      <c r="H3" s="28"/>
      <c r="I3" s="28"/>
    </row>
  </sheetData>
  <mergeCells count="3">
    <mergeCell ref="B1:I1"/>
    <mergeCell ref="B2:I2"/>
    <mergeCell ref="B3:I3"/>
  </mergeCells>
  <hyperlinks>
    <hyperlink ref="B3" r:id="rId1"/>
  </hyperlink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7"/>
  <sheetViews>
    <sheetView workbookViewId="0">
      <selection activeCell="A7" sqref="A7"/>
    </sheetView>
  </sheetViews>
  <sheetFormatPr baseColWidth="10" defaultColWidth="10.83203125" defaultRowHeight="15" x14ac:dyDescent="0"/>
  <cols>
    <col min="1" max="1" width="10.83203125" style="3"/>
    <col min="2" max="2" width="11.1640625" style="3" bestFit="1" customWidth="1"/>
    <col min="3" max="3" width="15" style="3" bestFit="1" customWidth="1"/>
    <col min="4" max="4" width="27.83203125" style="3" bestFit="1" customWidth="1"/>
    <col min="5" max="5" width="13.83203125" style="3" bestFit="1" customWidth="1"/>
    <col min="6" max="6" width="12.1640625" style="3" bestFit="1" customWidth="1"/>
    <col min="7" max="7" width="24.83203125" style="3" bestFit="1" customWidth="1"/>
    <col min="8" max="8" width="6.5" style="3" bestFit="1" customWidth="1"/>
    <col min="9" max="9" width="4.33203125" style="3" bestFit="1" customWidth="1"/>
    <col min="10" max="10" width="17.1640625" style="3" bestFit="1" customWidth="1"/>
    <col min="11" max="11" width="25.83203125" style="3" bestFit="1" customWidth="1"/>
    <col min="12" max="12" width="29.5" style="3" bestFit="1" customWidth="1"/>
    <col min="13" max="16384" width="10.83203125" style="3"/>
  </cols>
  <sheetData>
    <row r="1" spans="2:12" ht="82" customHeight="1">
      <c r="B1" s="23" t="s">
        <v>453</v>
      </c>
      <c r="C1" s="23"/>
      <c r="D1" s="23"/>
      <c r="E1" s="23"/>
      <c r="F1" s="23"/>
      <c r="G1" s="23"/>
      <c r="H1" s="23"/>
      <c r="I1" s="23"/>
      <c r="J1" s="23"/>
      <c r="K1" s="23"/>
      <c r="L1" s="23"/>
    </row>
    <row r="2" spans="2:12" ht="9" customHeight="1"/>
    <row r="3" spans="2:12">
      <c r="B3" s="1" t="s">
        <v>0</v>
      </c>
      <c r="C3" s="2" t="s">
        <v>1</v>
      </c>
      <c r="D3" s="2" t="s">
        <v>2</v>
      </c>
      <c r="E3" s="2" t="s">
        <v>3</v>
      </c>
      <c r="F3" s="1" t="s">
        <v>4</v>
      </c>
      <c r="G3" s="2" t="s">
        <v>5</v>
      </c>
      <c r="H3" s="2" t="s">
        <v>6</v>
      </c>
      <c r="I3" s="2" t="s">
        <v>7</v>
      </c>
      <c r="J3" s="2" t="s">
        <v>438</v>
      </c>
      <c r="K3" s="2" t="s">
        <v>8</v>
      </c>
      <c r="L3" s="2" t="s">
        <v>9</v>
      </c>
    </row>
    <row r="4" spans="2:12">
      <c r="B4" s="3" t="s">
        <v>10</v>
      </c>
      <c r="C4" s="3" t="s">
        <v>11</v>
      </c>
      <c r="D4" s="4" t="s">
        <v>12</v>
      </c>
      <c r="E4" s="5" t="s">
        <v>13</v>
      </c>
      <c r="F4" s="5"/>
      <c r="G4" s="5" t="s">
        <v>14</v>
      </c>
      <c r="H4" s="3">
        <v>9</v>
      </c>
      <c r="J4" s="3" t="s">
        <v>443</v>
      </c>
      <c r="K4" s="3" t="s">
        <v>15</v>
      </c>
      <c r="L4" s="3" t="s">
        <v>16</v>
      </c>
    </row>
    <row r="5" spans="2:12">
      <c r="D5" s="6" t="s">
        <v>17</v>
      </c>
      <c r="E5" s="7" t="s">
        <v>18</v>
      </c>
      <c r="F5" s="3">
        <v>4.17</v>
      </c>
      <c r="G5" s="3" t="s">
        <v>19</v>
      </c>
      <c r="H5" s="3">
        <v>5</v>
      </c>
      <c r="J5" s="3" t="s">
        <v>442</v>
      </c>
      <c r="K5" s="3" t="s">
        <v>20</v>
      </c>
      <c r="L5" s="3" t="s">
        <v>21</v>
      </c>
    </row>
    <row r="6" spans="2:12">
      <c r="D6" s="6"/>
      <c r="E6" s="20">
        <v>42.3</v>
      </c>
      <c r="F6" s="20">
        <v>4.7</v>
      </c>
      <c r="H6" s="3">
        <v>2</v>
      </c>
      <c r="I6" s="11" t="s">
        <v>448</v>
      </c>
      <c r="J6" s="3" t="s">
        <v>442</v>
      </c>
      <c r="K6" s="3" t="s">
        <v>450</v>
      </c>
      <c r="L6" s="3" t="s">
        <v>418</v>
      </c>
    </row>
    <row r="7" spans="2:12">
      <c r="D7" s="4" t="s">
        <v>22</v>
      </c>
      <c r="E7" s="7"/>
      <c r="F7" s="3">
        <v>4.37</v>
      </c>
      <c r="J7" s="3" t="s">
        <v>441</v>
      </c>
      <c r="K7" s="3" t="s">
        <v>23</v>
      </c>
      <c r="L7" s="3" t="s">
        <v>24</v>
      </c>
    </row>
    <row r="8" spans="2:12">
      <c r="D8" s="4" t="s">
        <v>25</v>
      </c>
      <c r="E8" s="5" t="s">
        <v>26</v>
      </c>
      <c r="F8" s="5"/>
      <c r="G8" s="5" t="s">
        <v>27</v>
      </c>
      <c r="H8" s="3">
        <v>9</v>
      </c>
      <c r="J8" s="3" t="s">
        <v>443</v>
      </c>
      <c r="K8" s="3" t="s">
        <v>15</v>
      </c>
      <c r="L8" s="3" t="s">
        <v>16</v>
      </c>
    </row>
    <row r="9" spans="2:12">
      <c r="D9" s="4" t="s">
        <v>28</v>
      </c>
      <c r="E9" s="5" t="s">
        <v>29</v>
      </c>
      <c r="F9" s="5"/>
      <c r="G9" s="5" t="s">
        <v>30</v>
      </c>
      <c r="H9" s="3">
        <v>8</v>
      </c>
      <c r="J9" s="3" t="s">
        <v>443</v>
      </c>
      <c r="K9" s="3" t="s">
        <v>15</v>
      </c>
      <c r="L9" s="3" t="s">
        <v>16</v>
      </c>
    </row>
    <row r="10" spans="2:12">
      <c r="D10" s="4" t="s">
        <v>31</v>
      </c>
      <c r="E10" s="5" t="s">
        <v>32</v>
      </c>
      <c r="F10" s="5"/>
      <c r="G10" s="5" t="s">
        <v>33</v>
      </c>
      <c r="H10" s="3">
        <v>10</v>
      </c>
      <c r="J10" s="3" t="s">
        <v>443</v>
      </c>
      <c r="K10" s="3" t="s">
        <v>15</v>
      </c>
      <c r="L10" s="3" t="s">
        <v>16</v>
      </c>
    </row>
    <row r="11" spans="2:12">
      <c r="D11" s="4"/>
      <c r="E11" s="8" t="s">
        <v>34</v>
      </c>
      <c r="F11" s="5">
        <v>3.72</v>
      </c>
      <c r="G11" s="5"/>
      <c r="H11" s="3">
        <v>2</v>
      </c>
      <c r="J11" s="3" t="s">
        <v>441</v>
      </c>
      <c r="K11" s="3" t="s">
        <v>23</v>
      </c>
      <c r="L11" s="3" t="s">
        <v>35</v>
      </c>
    </row>
    <row r="12" spans="2:12">
      <c r="D12" s="4" t="s">
        <v>36</v>
      </c>
      <c r="E12" s="8" t="s">
        <v>37</v>
      </c>
      <c r="F12" s="5">
        <v>3.69</v>
      </c>
      <c r="G12" s="5"/>
      <c r="H12" s="3">
        <v>5</v>
      </c>
      <c r="J12" s="3" t="s">
        <v>441</v>
      </c>
      <c r="K12" s="3" t="s">
        <v>23</v>
      </c>
      <c r="L12" s="3" t="s">
        <v>35</v>
      </c>
    </row>
    <row r="13" spans="2:12">
      <c r="D13" s="4"/>
      <c r="E13" s="7">
        <v>62.86</v>
      </c>
      <c r="F13" s="5">
        <v>3.52</v>
      </c>
      <c r="G13" s="5"/>
      <c r="H13" s="3">
        <v>4</v>
      </c>
      <c r="J13" s="3" t="s">
        <v>441</v>
      </c>
      <c r="K13" s="3" t="s">
        <v>23</v>
      </c>
      <c r="L13" s="3" t="s">
        <v>38</v>
      </c>
    </row>
    <row r="14" spans="2:12">
      <c r="D14" s="4" t="s">
        <v>39</v>
      </c>
      <c r="E14" s="8"/>
      <c r="F14" s="8" t="s">
        <v>40</v>
      </c>
      <c r="G14" s="5"/>
      <c r="J14" s="3" t="s">
        <v>441</v>
      </c>
      <c r="K14" s="3" t="s">
        <v>23</v>
      </c>
      <c r="L14" s="3" t="s">
        <v>41</v>
      </c>
    </row>
    <row r="15" spans="2:12">
      <c r="C15" s="3" t="s">
        <v>42</v>
      </c>
      <c r="D15" s="4" t="s">
        <v>43</v>
      </c>
      <c r="E15" s="8" t="s">
        <v>44</v>
      </c>
      <c r="J15" s="3" t="s">
        <v>441</v>
      </c>
      <c r="K15" s="3" t="s">
        <v>23</v>
      </c>
      <c r="L15" s="3" t="s">
        <v>35</v>
      </c>
    </row>
    <row r="16" spans="2:12">
      <c r="D16" s="4"/>
      <c r="E16" s="9">
        <f>100-71</f>
        <v>29</v>
      </c>
      <c r="F16" s="9"/>
      <c r="G16" s="9">
        <f>(42.834+342.025*1)*4.1868/1000</f>
        <v>1.6113276612</v>
      </c>
      <c r="J16" s="3" t="s">
        <v>439</v>
      </c>
      <c r="K16" s="3" t="s">
        <v>23</v>
      </c>
      <c r="L16" s="10" t="s">
        <v>45</v>
      </c>
    </row>
    <row r="17" spans="3:12">
      <c r="D17" s="4" t="s">
        <v>46</v>
      </c>
      <c r="E17" s="9">
        <v>50.9</v>
      </c>
      <c r="F17" s="9"/>
      <c r="G17" s="9"/>
      <c r="K17" s="3" t="s">
        <v>15</v>
      </c>
      <c r="L17" s="10" t="s">
        <v>47</v>
      </c>
    </row>
    <row r="18" spans="3:12">
      <c r="D18" s="4" t="s">
        <v>48</v>
      </c>
      <c r="E18" s="8" t="s">
        <v>49</v>
      </c>
      <c r="F18" s="9">
        <v>3.76</v>
      </c>
      <c r="G18" s="9"/>
      <c r="H18" s="3">
        <v>13</v>
      </c>
      <c r="J18" s="3" t="s">
        <v>441</v>
      </c>
      <c r="K18" s="3" t="s">
        <v>23</v>
      </c>
      <c r="L18" s="3" t="s">
        <v>35</v>
      </c>
    </row>
    <row r="19" spans="3:12">
      <c r="D19" s="4" t="s">
        <v>50</v>
      </c>
      <c r="E19" s="8" t="s">
        <v>51</v>
      </c>
      <c r="F19" s="9">
        <v>4</v>
      </c>
      <c r="G19" s="9"/>
      <c r="H19" s="3">
        <v>3</v>
      </c>
      <c r="J19" s="3" t="s">
        <v>441</v>
      </c>
      <c r="K19" s="3" t="s">
        <v>23</v>
      </c>
      <c r="L19" s="3" t="s">
        <v>35</v>
      </c>
    </row>
    <row r="20" spans="3:12">
      <c r="D20" s="4" t="s">
        <v>52</v>
      </c>
      <c r="E20" s="8"/>
      <c r="F20" s="5" t="s">
        <v>53</v>
      </c>
      <c r="G20" s="9"/>
      <c r="J20" s="3" t="s">
        <v>441</v>
      </c>
      <c r="K20" s="3" t="s">
        <v>54</v>
      </c>
      <c r="L20" s="3" t="s">
        <v>55</v>
      </c>
    </row>
    <row r="21" spans="3:12">
      <c r="D21" s="4" t="s">
        <v>56</v>
      </c>
      <c r="E21" s="7">
        <v>26.8</v>
      </c>
      <c r="G21" s="3">
        <v>4.7699999999999996</v>
      </c>
      <c r="J21" s="3" t="s">
        <v>440</v>
      </c>
      <c r="K21" s="3" t="s">
        <v>57</v>
      </c>
      <c r="L21" s="5" t="s">
        <v>58</v>
      </c>
    </row>
    <row r="22" spans="3:12">
      <c r="D22" s="4"/>
      <c r="E22" s="3" t="s">
        <v>59</v>
      </c>
      <c r="F22" s="3">
        <v>3.56</v>
      </c>
      <c r="H22" s="3">
        <v>3</v>
      </c>
      <c r="J22" s="3" t="s">
        <v>441</v>
      </c>
      <c r="K22" s="3" t="s">
        <v>23</v>
      </c>
      <c r="L22" s="5" t="s">
        <v>35</v>
      </c>
    </row>
    <row r="23" spans="3:12">
      <c r="D23" s="4" t="s">
        <v>60</v>
      </c>
      <c r="E23" s="3" t="s">
        <v>61</v>
      </c>
      <c r="F23" s="7">
        <v>3.5</v>
      </c>
      <c r="H23" s="3">
        <v>6</v>
      </c>
      <c r="J23" s="3" t="s">
        <v>441</v>
      </c>
      <c r="K23" s="3" t="s">
        <v>23</v>
      </c>
      <c r="L23" s="5" t="s">
        <v>35</v>
      </c>
    </row>
    <row r="24" spans="3:12">
      <c r="C24" s="3" t="s">
        <v>62</v>
      </c>
      <c r="D24" s="4" t="s">
        <v>63</v>
      </c>
      <c r="E24" s="7">
        <v>90</v>
      </c>
      <c r="F24" s="7"/>
      <c r="H24" s="3">
        <v>150</v>
      </c>
      <c r="K24" s="3" t="s">
        <v>64</v>
      </c>
      <c r="L24" s="5" t="s">
        <v>65</v>
      </c>
    </row>
    <row r="25" spans="3:12">
      <c r="D25" s="4"/>
      <c r="E25" s="7">
        <v>90.54</v>
      </c>
      <c r="F25" s="7"/>
      <c r="K25" s="3" t="s">
        <v>66</v>
      </c>
      <c r="L25" s="5" t="s">
        <v>67</v>
      </c>
    </row>
    <row r="26" spans="3:12">
      <c r="F26" s="7">
        <v>3.79</v>
      </c>
      <c r="H26" s="11" t="s">
        <v>68</v>
      </c>
      <c r="J26" s="3" t="s">
        <v>441</v>
      </c>
      <c r="K26" s="3" t="s">
        <v>66</v>
      </c>
      <c r="L26" s="5" t="s">
        <v>69</v>
      </c>
    </row>
    <row r="27" spans="3:12">
      <c r="D27" s="4" t="s">
        <v>70</v>
      </c>
      <c r="E27" s="3" t="s">
        <v>71</v>
      </c>
      <c r="F27" s="3">
        <v>3.44</v>
      </c>
      <c r="H27" s="3">
        <v>2</v>
      </c>
      <c r="J27" s="3" t="s">
        <v>441</v>
      </c>
      <c r="K27" s="3" t="s">
        <v>23</v>
      </c>
      <c r="L27" s="5" t="s">
        <v>35</v>
      </c>
    </row>
    <row r="28" spans="3:12">
      <c r="D28" s="4" t="s">
        <v>72</v>
      </c>
      <c r="E28" s="7">
        <v>78.61</v>
      </c>
      <c r="I28" s="3">
        <v>1</v>
      </c>
      <c r="K28" s="12" t="s">
        <v>73</v>
      </c>
      <c r="L28" s="5" t="s">
        <v>74</v>
      </c>
    </row>
    <row r="29" spans="3:12">
      <c r="D29" s="4" t="s">
        <v>75</v>
      </c>
      <c r="E29" s="3" t="s">
        <v>76</v>
      </c>
      <c r="F29" s="3">
        <v>3.34</v>
      </c>
      <c r="H29" s="3">
        <v>3</v>
      </c>
      <c r="J29" s="3" t="s">
        <v>441</v>
      </c>
      <c r="K29" s="3" t="s">
        <v>23</v>
      </c>
      <c r="L29" s="5" t="s">
        <v>35</v>
      </c>
    </row>
    <row r="30" spans="3:12">
      <c r="C30" s="3" t="s">
        <v>77</v>
      </c>
      <c r="D30" s="4" t="s">
        <v>78</v>
      </c>
      <c r="E30" s="3">
        <v>28.02</v>
      </c>
      <c r="F30" s="3">
        <v>4.03</v>
      </c>
      <c r="H30" s="3">
        <v>15</v>
      </c>
      <c r="J30" s="3" t="s">
        <v>442</v>
      </c>
      <c r="K30" s="3" t="s">
        <v>15</v>
      </c>
      <c r="L30" s="5" t="s">
        <v>79</v>
      </c>
    </row>
    <row r="31" spans="3:12">
      <c r="D31" s="4"/>
      <c r="E31" s="7">
        <v>24.5</v>
      </c>
      <c r="G31" s="7">
        <v>5.4721476000000004</v>
      </c>
      <c r="J31" s="3" t="s">
        <v>439</v>
      </c>
      <c r="K31" s="12" t="s">
        <v>80</v>
      </c>
      <c r="L31" s="5" t="s">
        <v>81</v>
      </c>
    </row>
    <row r="32" spans="3:12">
      <c r="D32" s="4" t="s">
        <v>82</v>
      </c>
      <c r="E32" s="3">
        <v>18.43</v>
      </c>
      <c r="F32" s="3">
        <v>3.64</v>
      </c>
      <c r="H32" s="3">
        <v>12</v>
      </c>
      <c r="J32" s="3" t="s">
        <v>442</v>
      </c>
      <c r="K32" s="3" t="s">
        <v>15</v>
      </c>
      <c r="L32" s="5" t="s">
        <v>79</v>
      </c>
    </row>
    <row r="33" spans="3:12">
      <c r="C33" s="3" t="s">
        <v>83</v>
      </c>
      <c r="D33" s="4" t="s">
        <v>84</v>
      </c>
      <c r="F33" s="3" t="s">
        <v>85</v>
      </c>
      <c r="H33" s="3">
        <v>7</v>
      </c>
      <c r="J33" s="3" t="s">
        <v>441</v>
      </c>
      <c r="K33" s="3" t="s">
        <v>54</v>
      </c>
      <c r="L33" s="3" t="s">
        <v>86</v>
      </c>
    </row>
    <row r="34" spans="3:12">
      <c r="D34" s="4" t="s">
        <v>87</v>
      </c>
      <c r="F34" s="3" t="s">
        <v>88</v>
      </c>
      <c r="H34" s="3">
        <v>8</v>
      </c>
      <c r="J34" s="3" t="s">
        <v>441</v>
      </c>
      <c r="K34" s="3" t="s">
        <v>54</v>
      </c>
      <c r="L34" s="3" t="s">
        <v>86</v>
      </c>
    </row>
    <row r="35" spans="3:12">
      <c r="D35" s="4" t="s">
        <v>89</v>
      </c>
      <c r="E35" s="3" t="s">
        <v>90</v>
      </c>
      <c r="F35" s="3">
        <v>4.17</v>
      </c>
      <c r="G35" s="3" t="s">
        <v>91</v>
      </c>
      <c r="H35" s="3">
        <v>5</v>
      </c>
      <c r="J35" s="3" t="s">
        <v>442</v>
      </c>
      <c r="K35" s="3" t="s">
        <v>20</v>
      </c>
      <c r="L35" s="5" t="s">
        <v>21</v>
      </c>
    </row>
    <row r="36" spans="3:12">
      <c r="D36" s="4"/>
      <c r="E36" s="21">
        <v>36.1</v>
      </c>
      <c r="F36" s="21">
        <v>3.25</v>
      </c>
      <c r="H36" s="3">
        <v>2</v>
      </c>
      <c r="I36" s="11" t="s">
        <v>449</v>
      </c>
      <c r="J36" s="3" t="s">
        <v>442</v>
      </c>
      <c r="K36" s="3" t="s">
        <v>450</v>
      </c>
      <c r="L36" s="3" t="s">
        <v>418</v>
      </c>
    </row>
    <row r="37" spans="3:12">
      <c r="D37" s="4" t="s">
        <v>92</v>
      </c>
      <c r="F37" s="3">
        <v>3.99</v>
      </c>
      <c r="J37" s="3" t="s">
        <v>441</v>
      </c>
      <c r="K37" s="3" t="s">
        <v>23</v>
      </c>
      <c r="L37" s="5" t="s">
        <v>93</v>
      </c>
    </row>
    <row r="38" spans="3:12">
      <c r="C38" s="3" t="s">
        <v>94</v>
      </c>
      <c r="D38" s="4" t="s">
        <v>95</v>
      </c>
      <c r="E38" s="7">
        <f>100-39.2</f>
        <v>60.8</v>
      </c>
      <c r="L38" s="5" t="s">
        <v>96</v>
      </c>
    </row>
    <row r="39" spans="3:12">
      <c r="E39" s="3" t="s">
        <v>97</v>
      </c>
      <c r="G39" s="3">
        <v>11.39</v>
      </c>
      <c r="H39" s="3">
        <v>1</v>
      </c>
      <c r="I39" s="3">
        <v>4</v>
      </c>
      <c r="K39" s="3" t="s">
        <v>57</v>
      </c>
      <c r="L39" s="3" t="s">
        <v>98</v>
      </c>
    </row>
    <row r="40" spans="3:12">
      <c r="D40" s="4"/>
      <c r="E40" s="3" t="s">
        <v>99</v>
      </c>
      <c r="F40" s="5"/>
      <c r="G40" s="3" t="s">
        <v>100</v>
      </c>
      <c r="H40" s="3">
        <v>9</v>
      </c>
      <c r="J40" s="3" t="s">
        <v>443</v>
      </c>
      <c r="K40" s="3" t="s">
        <v>15</v>
      </c>
      <c r="L40" s="3" t="s">
        <v>16</v>
      </c>
    </row>
    <row r="41" spans="3:12">
      <c r="D41" s="4"/>
      <c r="E41" s="7">
        <v>39.1</v>
      </c>
      <c r="G41" s="3" t="s">
        <v>101</v>
      </c>
      <c r="H41" s="3">
        <v>6</v>
      </c>
      <c r="J41" s="3" t="s">
        <v>440</v>
      </c>
      <c r="K41" s="3" t="s">
        <v>57</v>
      </c>
      <c r="L41" s="5" t="s">
        <v>58</v>
      </c>
    </row>
    <row r="42" spans="3:12">
      <c r="D42" s="4"/>
      <c r="E42" s="7" t="s">
        <v>102</v>
      </c>
      <c r="F42" s="7">
        <v>3.4</v>
      </c>
      <c r="H42" s="3">
        <v>6</v>
      </c>
      <c r="J42" s="3" t="s">
        <v>441</v>
      </c>
      <c r="K42" s="3" t="s">
        <v>23</v>
      </c>
      <c r="L42" s="5" t="s">
        <v>35</v>
      </c>
    </row>
    <row r="43" spans="3:12">
      <c r="D43" s="4"/>
      <c r="E43" s="7" t="s">
        <v>103</v>
      </c>
      <c r="F43" s="7">
        <v>3.88</v>
      </c>
      <c r="H43" s="11" t="s">
        <v>104</v>
      </c>
      <c r="I43" s="3">
        <v>1</v>
      </c>
      <c r="J43" s="3" t="s">
        <v>441</v>
      </c>
      <c r="K43" s="3" t="s">
        <v>105</v>
      </c>
      <c r="L43" s="5" t="s">
        <v>106</v>
      </c>
    </row>
    <row r="44" spans="3:12">
      <c r="D44" s="4"/>
      <c r="E44" s="7"/>
      <c r="F44" s="7">
        <f>(3.3+3.3+3.2+3.5+3.6+3.7)/6</f>
        <v>3.4333333333333336</v>
      </c>
      <c r="H44" s="11" t="s">
        <v>107</v>
      </c>
      <c r="J44" s="3" t="s">
        <v>441</v>
      </c>
      <c r="K44" s="3" t="s">
        <v>108</v>
      </c>
      <c r="L44" s="5" t="s">
        <v>109</v>
      </c>
    </row>
    <row r="45" spans="3:12">
      <c r="D45" s="4" t="s">
        <v>110</v>
      </c>
      <c r="E45" s="7"/>
      <c r="F45" s="7">
        <f>((3.09*5)+(8*3.44))/13</f>
        <v>3.3053846153846154</v>
      </c>
      <c r="H45" s="3">
        <v>13</v>
      </c>
      <c r="I45" s="3">
        <v>1</v>
      </c>
      <c r="J45" s="3" t="s">
        <v>442</v>
      </c>
      <c r="K45" s="3" t="s">
        <v>15</v>
      </c>
      <c r="L45" s="5" t="s">
        <v>111</v>
      </c>
    </row>
    <row r="46" spans="3:12">
      <c r="D46" s="4" t="s">
        <v>112</v>
      </c>
      <c r="E46" s="7" t="s">
        <v>113</v>
      </c>
      <c r="F46" s="3">
        <v>3.42</v>
      </c>
      <c r="G46" s="3" t="s">
        <v>114</v>
      </c>
      <c r="H46" s="3">
        <v>5</v>
      </c>
      <c r="J46" s="3" t="s">
        <v>442</v>
      </c>
      <c r="K46" s="3" t="s">
        <v>20</v>
      </c>
      <c r="L46" s="3" t="s">
        <v>21</v>
      </c>
    </row>
    <row r="47" spans="3:12">
      <c r="D47" s="4" t="s">
        <v>115</v>
      </c>
      <c r="E47" s="7">
        <v>36.270000000000003</v>
      </c>
      <c r="F47" s="3">
        <v>3.83</v>
      </c>
      <c r="H47" s="3">
        <v>3</v>
      </c>
      <c r="J47" s="3" t="s">
        <v>442</v>
      </c>
      <c r="K47" s="3" t="s">
        <v>15</v>
      </c>
      <c r="L47" s="3" t="s">
        <v>79</v>
      </c>
    </row>
    <row r="48" spans="3:12">
      <c r="D48" s="4" t="s">
        <v>116</v>
      </c>
      <c r="E48" s="7">
        <f>100-53.8</f>
        <v>46.2</v>
      </c>
      <c r="F48" s="3">
        <v>5.47</v>
      </c>
      <c r="H48" s="3">
        <v>9</v>
      </c>
      <c r="J48" s="3" t="s">
        <v>441</v>
      </c>
      <c r="K48" s="3" t="s">
        <v>117</v>
      </c>
      <c r="L48" s="3" t="s">
        <v>118</v>
      </c>
    </row>
    <row r="49" spans="3:12">
      <c r="D49" s="6" t="s">
        <v>119</v>
      </c>
      <c r="E49" s="7">
        <f>100-31.5</f>
        <v>68.5</v>
      </c>
      <c r="F49" s="3">
        <v>5.17</v>
      </c>
      <c r="H49" s="3">
        <v>3</v>
      </c>
      <c r="J49" s="3" t="s">
        <v>441</v>
      </c>
      <c r="K49" s="3" t="s">
        <v>117</v>
      </c>
      <c r="L49" s="3" t="s">
        <v>118</v>
      </c>
    </row>
    <row r="50" spans="3:12">
      <c r="C50" s="5" t="s">
        <v>120</v>
      </c>
      <c r="D50" s="4" t="s">
        <v>121</v>
      </c>
      <c r="E50" s="7"/>
      <c r="F50" s="3">
        <v>3.89</v>
      </c>
      <c r="G50" s="3" t="s">
        <v>122</v>
      </c>
      <c r="H50" s="3">
        <v>5</v>
      </c>
      <c r="J50" s="3" t="s">
        <v>442</v>
      </c>
      <c r="K50" s="3" t="s">
        <v>20</v>
      </c>
      <c r="L50" s="3" t="s">
        <v>21</v>
      </c>
    </row>
    <row r="51" spans="3:12">
      <c r="C51" s="5"/>
      <c r="D51" s="4"/>
      <c r="E51" s="20">
        <v>43.4</v>
      </c>
      <c r="F51" s="21">
        <v>3.55</v>
      </c>
      <c r="H51" s="3">
        <v>3</v>
      </c>
      <c r="I51" s="3">
        <v>1</v>
      </c>
      <c r="J51" s="3" t="s">
        <v>442</v>
      </c>
      <c r="K51" s="3" t="s">
        <v>450</v>
      </c>
      <c r="L51" s="3" t="s">
        <v>418</v>
      </c>
    </row>
    <row r="52" spans="3:12">
      <c r="C52" s="5"/>
      <c r="D52" s="4" t="s">
        <v>123</v>
      </c>
      <c r="E52" s="7"/>
      <c r="G52" s="3" t="s">
        <v>124</v>
      </c>
      <c r="H52" s="11" t="s">
        <v>125</v>
      </c>
      <c r="I52" s="3">
        <v>1</v>
      </c>
      <c r="J52" s="3" t="s">
        <v>440</v>
      </c>
      <c r="K52" s="3" t="s">
        <v>20</v>
      </c>
      <c r="L52" s="3" t="s">
        <v>126</v>
      </c>
    </row>
    <row r="53" spans="3:12">
      <c r="C53" s="5"/>
      <c r="D53" s="4" t="s">
        <v>127</v>
      </c>
      <c r="E53" s="7"/>
      <c r="F53" s="7">
        <v>5.9</v>
      </c>
      <c r="H53" s="3">
        <v>76</v>
      </c>
      <c r="J53" s="3" t="s">
        <v>441</v>
      </c>
      <c r="K53" s="3" t="s">
        <v>15</v>
      </c>
      <c r="L53" s="3" t="s">
        <v>128</v>
      </c>
    </row>
    <row r="54" spans="3:12">
      <c r="C54" s="5"/>
      <c r="D54" s="4"/>
      <c r="E54" s="7"/>
      <c r="F54" s="3">
        <v>5.07</v>
      </c>
      <c r="L54" s="3" t="s">
        <v>129</v>
      </c>
    </row>
    <row r="55" spans="3:12">
      <c r="C55" s="5"/>
      <c r="D55" s="4" t="s">
        <v>130</v>
      </c>
      <c r="E55" s="7" t="s">
        <v>131</v>
      </c>
      <c r="K55" s="3" t="s">
        <v>132</v>
      </c>
      <c r="L55" s="3" t="s">
        <v>133</v>
      </c>
    </row>
    <row r="56" spans="3:12">
      <c r="C56" s="5"/>
      <c r="D56" s="4"/>
      <c r="E56" s="20">
        <v>30.2</v>
      </c>
      <c r="F56" s="20">
        <v>3.9</v>
      </c>
      <c r="H56" s="3">
        <v>2</v>
      </c>
      <c r="I56" s="3">
        <v>1</v>
      </c>
      <c r="J56" s="3" t="s">
        <v>442</v>
      </c>
      <c r="K56" s="3" t="s">
        <v>450</v>
      </c>
      <c r="L56" s="3" t="s">
        <v>418</v>
      </c>
    </row>
    <row r="57" spans="3:12">
      <c r="C57" s="5"/>
      <c r="D57" s="4"/>
      <c r="E57" s="7"/>
      <c r="F57" s="3">
        <v>6.76</v>
      </c>
      <c r="H57" s="3">
        <v>162</v>
      </c>
      <c r="I57" s="3">
        <v>1</v>
      </c>
      <c r="J57" s="3" t="s">
        <v>441</v>
      </c>
      <c r="K57" s="3" t="s">
        <v>132</v>
      </c>
      <c r="L57" s="3" t="s">
        <v>134</v>
      </c>
    </row>
    <row r="58" spans="3:12">
      <c r="C58" s="5"/>
      <c r="D58" s="4"/>
      <c r="E58" s="7" t="s">
        <v>135</v>
      </c>
      <c r="H58" s="3">
        <v>21</v>
      </c>
      <c r="K58" s="3" t="s">
        <v>136</v>
      </c>
      <c r="L58" s="3" t="s">
        <v>137</v>
      </c>
    </row>
    <row r="59" spans="3:12">
      <c r="C59" s="5"/>
      <c r="D59" s="4"/>
      <c r="E59" s="7"/>
      <c r="G59" s="7">
        <v>16.7</v>
      </c>
      <c r="J59" s="3" t="s">
        <v>440</v>
      </c>
      <c r="K59" s="3" t="s">
        <v>132</v>
      </c>
      <c r="L59" s="3" t="s">
        <v>138</v>
      </c>
    </row>
    <row r="60" spans="3:12">
      <c r="C60" s="5"/>
      <c r="E60" s="7" t="s">
        <v>139</v>
      </c>
      <c r="G60" s="3" t="s">
        <v>140</v>
      </c>
      <c r="H60" s="11" t="s">
        <v>141</v>
      </c>
      <c r="I60" s="3">
        <v>1</v>
      </c>
      <c r="J60" s="3" t="s">
        <v>440</v>
      </c>
      <c r="K60" s="3" t="s">
        <v>20</v>
      </c>
      <c r="L60" s="3" t="s">
        <v>126</v>
      </c>
    </row>
    <row r="61" spans="3:12">
      <c r="C61" s="5"/>
      <c r="D61" s="4" t="s">
        <v>142</v>
      </c>
      <c r="G61" s="3" t="s">
        <v>143</v>
      </c>
      <c r="L61" s="3" t="s">
        <v>144</v>
      </c>
    </row>
    <row r="62" spans="3:12">
      <c r="C62" s="5" t="s">
        <v>145</v>
      </c>
      <c r="D62" s="4" t="s">
        <v>146</v>
      </c>
      <c r="E62" s="3" t="s">
        <v>147</v>
      </c>
      <c r="G62" s="3" t="s">
        <v>148</v>
      </c>
      <c r="J62" s="3" t="s">
        <v>440</v>
      </c>
      <c r="K62" s="3" t="s">
        <v>149</v>
      </c>
      <c r="L62" s="3" t="s">
        <v>150</v>
      </c>
    </row>
    <row r="63" spans="3:12">
      <c r="C63" s="5"/>
      <c r="D63" s="4" t="s">
        <v>151</v>
      </c>
      <c r="E63" s="7">
        <f>100-60.2</f>
        <v>39.799999999999997</v>
      </c>
      <c r="F63" s="3">
        <v>5.41</v>
      </c>
      <c r="G63" s="3">
        <v>3.76</v>
      </c>
      <c r="H63" s="3">
        <v>3</v>
      </c>
      <c r="I63" s="3">
        <v>1</v>
      </c>
      <c r="J63" s="3" t="s">
        <v>444</v>
      </c>
      <c r="K63" s="3" t="s">
        <v>15</v>
      </c>
      <c r="L63" s="3" t="s">
        <v>152</v>
      </c>
    </row>
    <row r="64" spans="3:12">
      <c r="C64" s="5"/>
      <c r="D64" s="4" t="s">
        <v>153</v>
      </c>
      <c r="E64" s="7"/>
      <c r="F64" s="3" t="s">
        <v>154</v>
      </c>
      <c r="H64" s="3">
        <v>12</v>
      </c>
      <c r="I64" s="3">
        <v>1</v>
      </c>
      <c r="J64" s="3" t="s">
        <v>441</v>
      </c>
      <c r="K64" s="3" t="s">
        <v>155</v>
      </c>
      <c r="L64" s="3" t="s">
        <v>156</v>
      </c>
    </row>
    <row r="65" spans="3:12">
      <c r="C65" s="5"/>
      <c r="D65" s="4"/>
      <c r="E65" s="7"/>
      <c r="F65" s="3" t="s">
        <v>157</v>
      </c>
      <c r="H65" s="3">
        <v>5</v>
      </c>
      <c r="I65" s="3">
        <v>1</v>
      </c>
      <c r="J65" s="3" t="s">
        <v>441</v>
      </c>
      <c r="L65" s="3" t="s">
        <v>158</v>
      </c>
    </row>
    <row r="66" spans="3:12">
      <c r="C66" s="5"/>
      <c r="D66" s="4" t="s">
        <v>159</v>
      </c>
      <c r="E66" s="7"/>
      <c r="F66" s="3">
        <v>3.88</v>
      </c>
      <c r="G66" s="7"/>
      <c r="J66" s="3" t="s">
        <v>441</v>
      </c>
      <c r="K66" s="3" t="s">
        <v>160</v>
      </c>
      <c r="L66" s="3" t="s">
        <v>161</v>
      </c>
    </row>
    <row r="67" spans="3:12">
      <c r="C67" s="5"/>
      <c r="D67" s="4" t="s">
        <v>162</v>
      </c>
      <c r="E67" s="7" t="s">
        <v>163</v>
      </c>
      <c r="H67" s="3">
        <v>31</v>
      </c>
      <c r="K67" s="3" t="s">
        <v>15</v>
      </c>
      <c r="L67" s="3" t="s">
        <v>164</v>
      </c>
    </row>
    <row r="68" spans="3:12">
      <c r="C68" s="5"/>
      <c r="D68" s="4" t="s">
        <v>165</v>
      </c>
      <c r="E68" s="3">
        <f>12.8+0.32+0.83</f>
        <v>13.950000000000001</v>
      </c>
      <c r="G68" s="3" t="s">
        <v>166</v>
      </c>
      <c r="H68" s="3">
        <v>3</v>
      </c>
      <c r="I68" s="3">
        <v>1</v>
      </c>
      <c r="J68" s="3" t="s">
        <v>443</v>
      </c>
      <c r="K68" s="3" t="s">
        <v>167</v>
      </c>
      <c r="L68" s="3" t="s">
        <v>168</v>
      </c>
    </row>
    <row r="69" spans="3:12">
      <c r="C69" s="5"/>
      <c r="D69" s="4"/>
      <c r="E69" s="3">
        <f>12.8+0.32+0.83</f>
        <v>13.950000000000001</v>
      </c>
      <c r="G69" s="3" t="s">
        <v>169</v>
      </c>
      <c r="H69" s="3">
        <v>7</v>
      </c>
      <c r="I69" s="3">
        <v>1</v>
      </c>
      <c r="J69" s="3" t="s">
        <v>443</v>
      </c>
      <c r="K69" s="3" t="s">
        <v>167</v>
      </c>
      <c r="L69" s="3" t="s">
        <v>168</v>
      </c>
    </row>
    <row r="70" spans="3:12">
      <c r="C70" s="5"/>
      <c r="D70" s="4" t="s">
        <v>170</v>
      </c>
      <c r="F70" s="3" t="s">
        <v>171</v>
      </c>
      <c r="J70" s="3" t="s">
        <v>441</v>
      </c>
      <c r="L70" s="3" t="s">
        <v>172</v>
      </c>
    </row>
    <row r="71" spans="3:12">
      <c r="C71" s="5"/>
      <c r="D71" s="4" t="s">
        <v>173</v>
      </c>
      <c r="E71" s="3" t="s">
        <v>174</v>
      </c>
      <c r="G71" s="3" t="s">
        <v>175</v>
      </c>
      <c r="J71" s="3" t="s">
        <v>440</v>
      </c>
      <c r="K71" s="3" t="s">
        <v>149</v>
      </c>
      <c r="L71" s="3" t="s">
        <v>150</v>
      </c>
    </row>
    <row r="72" spans="3:12">
      <c r="C72" s="5"/>
      <c r="D72" s="4" t="s">
        <v>176</v>
      </c>
      <c r="E72" s="3" t="s">
        <v>177</v>
      </c>
      <c r="G72" s="3" t="s">
        <v>178</v>
      </c>
      <c r="J72" s="3" t="s">
        <v>440</v>
      </c>
      <c r="K72" s="3" t="s">
        <v>149</v>
      </c>
      <c r="L72" s="3" t="s">
        <v>150</v>
      </c>
    </row>
    <row r="73" spans="3:12">
      <c r="C73" s="5" t="s">
        <v>179</v>
      </c>
      <c r="D73" s="4" t="s">
        <v>180</v>
      </c>
      <c r="E73" s="3">
        <v>25.07</v>
      </c>
      <c r="K73" s="3" t="s">
        <v>117</v>
      </c>
      <c r="L73" s="3" t="s">
        <v>65</v>
      </c>
    </row>
    <row r="74" spans="3:12">
      <c r="E74" s="3" t="s">
        <v>181</v>
      </c>
      <c r="F74" s="3">
        <v>3.31</v>
      </c>
      <c r="H74" s="3">
        <v>6</v>
      </c>
      <c r="J74" s="3" t="s">
        <v>441</v>
      </c>
      <c r="K74" s="3" t="s">
        <v>23</v>
      </c>
      <c r="L74" s="5" t="s">
        <v>35</v>
      </c>
    </row>
    <row r="75" spans="3:12">
      <c r="C75" s="5"/>
      <c r="D75" s="4"/>
      <c r="F75" s="3">
        <v>3.75</v>
      </c>
      <c r="G75" s="3">
        <v>2.2400000000000002</v>
      </c>
      <c r="H75" s="11" t="s">
        <v>182</v>
      </c>
      <c r="I75" s="3">
        <v>1</v>
      </c>
      <c r="J75" s="3" t="s">
        <v>442</v>
      </c>
      <c r="K75" s="3" t="s">
        <v>183</v>
      </c>
      <c r="L75" s="5" t="s">
        <v>184</v>
      </c>
    </row>
    <row r="76" spans="3:12">
      <c r="C76" s="5"/>
      <c r="D76" s="4"/>
      <c r="E76" s="3" t="s">
        <v>185</v>
      </c>
      <c r="H76" s="3">
        <v>120</v>
      </c>
      <c r="K76" s="3" t="s">
        <v>186</v>
      </c>
      <c r="L76" s="5" t="s">
        <v>187</v>
      </c>
    </row>
    <row r="77" spans="3:12">
      <c r="G77" s="3" t="s">
        <v>188</v>
      </c>
      <c r="L77" s="3" t="s">
        <v>144</v>
      </c>
    </row>
    <row r="78" spans="3:12">
      <c r="F78" s="7">
        <v>3.7</v>
      </c>
      <c r="H78" s="3">
        <v>14</v>
      </c>
      <c r="J78" s="3" t="s">
        <v>441</v>
      </c>
      <c r="K78" s="3" t="s">
        <v>160</v>
      </c>
      <c r="L78" s="3" t="s">
        <v>189</v>
      </c>
    </row>
    <row r="79" spans="3:12">
      <c r="F79" s="3" t="s">
        <v>190</v>
      </c>
      <c r="J79" s="3" t="s">
        <v>441</v>
      </c>
      <c r="L79" s="3" t="s">
        <v>172</v>
      </c>
    </row>
    <row r="80" spans="3:12">
      <c r="F80" s="3" t="s">
        <v>191</v>
      </c>
      <c r="J80" s="3" t="s">
        <v>441</v>
      </c>
      <c r="K80" s="3" t="s">
        <v>186</v>
      </c>
      <c r="L80" s="3" t="s">
        <v>192</v>
      </c>
    </row>
    <row r="81" spans="3:12">
      <c r="F81" s="7">
        <v>3.5</v>
      </c>
      <c r="K81" s="3" t="s">
        <v>183</v>
      </c>
      <c r="L81" s="3" t="s">
        <v>193</v>
      </c>
    </row>
    <row r="82" spans="3:12">
      <c r="D82" s="4" t="s">
        <v>194</v>
      </c>
      <c r="E82" s="7">
        <v>22.200000000000003</v>
      </c>
      <c r="G82" s="7">
        <v>4.9153031999999994</v>
      </c>
      <c r="J82" s="3" t="s">
        <v>439</v>
      </c>
      <c r="K82" s="12" t="s">
        <v>80</v>
      </c>
      <c r="L82" s="3" t="s">
        <v>81</v>
      </c>
    </row>
    <row r="83" spans="3:12">
      <c r="D83" s="4" t="s">
        <v>195</v>
      </c>
      <c r="F83" s="3" t="s">
        <v>196</v>
      </c>
      <c r="J83" s="3" t="s">
        <v>441</v>
      </c>
      <c r="K83" s="3" t="s">
        <v>54</v>
      </c>
      <c r="L83" s="3" t="s">
        <v>197</v>
      </c>
    </row>
    <row r="84" spans="3:12">
      <c r="D84" s="4" t="s">
        <v>198</v>
      </c>
      <c r="E84" s="3" t="s">
        <v>199</v>
      </c>
      <c r="G84" s="7"/>
      <c r="H84" s="3">
        <v>6</v>
      </c>
      <c r="I84" s="3">
        <v>1</v>
      </c>
      <c r="K84" s="3" t="s">
        <v>23</v>
      </c>
      <c r="L84" s="3" t="s">
        <v>200</v>
      </c>
    </row>
    <row r="85" spans="3:12">
      <c r="F85" s="7">
        <v>3.5</v>
      </c>
      <c r="H85" s="3">
        <v>1</v>
      </c>
      <c r="J85" s="3" t="s">
        <v>441</v>
      </c>
      <c r="K85" s="3" t="s">
        <v>23</v>
      </c>
      <c r="L85" s="5" t="s">
        <v>35</v>
      </c>
    </row>
    <row r="86" spans="3:12">
      <c r="G86" s="3" t="s">
        <v>201</v>
      </c>
      <c r="H86" s="3">
        <v>10</v>
      </c>
      <c r="I86" s="3">
        <v>1</v>
      </c>
      <c r="J86" s="3" t="s">
        <v>443</v>
      </c>
      <c r="K86" s="3" t="s">
        <v>167</v>
      </c>
      <c r="L86" s="3" t="s">
        <v>168</v>
      </c>
    </row>
    <row r="87" spans="3:12">
      <c r="D87" s="4" t="s">
        <v>202</v>
      </c>
      <c r="F87" s="3" t="s">
        <v>203</v>
      </c>
      <c r="J87" s="3" t="s">
        <v>441</v>
      </c>
      <c r="L87" s="3" t="s">
        <v>172</v>
      </c>
    </row>
    <row r="88" spans="3:12">
      <c r="D88" s="4" t="s">
        <v>204</v>
      </c>
      <c r="E88" s="7">
        <v>23.5</v>
      </c>
      <c r="G88" s="7">
        <v>4.8776219999999997</v>
      </c>
      <c r="J88" s="3" t="s">
        <v>439</v>
      </c>
      <c r="K88" s="12" t="s">
        <v>80</v>
      </c>
      <c r="L88" s="3" t="s">
        <v>81</v>
      </c>
    </row>
    <row r="89" spans="3:12">
      <c r="D89" s="4" t="s">
        <v>205</v>
      </c>
      <c r="F89" s="3" t="s">
        <v>206</v>
      </c>
      <c r="H89" s="3">
        <v>33</v>
      </c>
      <c r="I89" s="3">
        <v>1</v>
      </c>
      <c r="J89" s="3" t="s">
        <v>441</v>
      </c>
      <c r="K89" s="3" t="s">
        <v>207</v>
      </c>
      <c r="L89" s="3" t="s">
        <v>208</v>
      </c>
    </row>
    <row r="90" spans="3:12">
      <c r="D90" s="4" t="s">
        <v>209</v>
      </c>
      <c r="E90" s="7"/>
      <c r="F90" s="3">
        <v>3.96</v>
      </c>
      <c r="G90" s="7"/>
      <c r="H90" s="3">
        <v>59</v>
      </c>
      <c r="I90" s="3">
        <v>1</v>
      </c>
      <c r="J90" s="3" t="s">
        <v>441</v>
      </c>
      <c r="K90" s="3" t="s">
        <v>15</v>
      </c>
      <c r="L90" s="3" t="s">
        <v>210</v>
      </c>
    </row>
    <row r="91" spans="3:12">
      <c r="D91" s="4"/>
      <c r="E91" s="7">
        <v>18</v>
      </c>
      <c r="G91" s="7">
        <v>3.7639331999999999</v>
      </c>
      <c r="J91" s="3" t="s">
        <v>439</v>
      </c>
      <c r="K91" s="12" t="s">
        <v>80</v>
      </c>
      <c r="L91" s="3" t="s">
        <v>81</v>
      </c>
    </row>
    <row r="92" spans="3:12">
      <c r="D92" s="4" t="s">
        <v>211</v>
      </c>
      <c r="E92" s="7">
        <v>37</v>
      </c>
      <c r="G92" s="7"/>
      <c r="K92" s="3" t="s">
        <v>15</v>
      </c>
      <c r="L92" s="3" t="s">
        <v>47</v>
      </c>
    </row>
    <row r="93" spans="3:12">
      <c r="E93" s="3" t="s">
        <v>212</v>
      </c>
      <c r="F93" s="3">
        <v>3.46</v>
      </c>
      <c r="H93" s="3">
        <v>5</v>
      </c>
      <c r="J93" s="3" t="s">
        <v>441</v>
      </c>
      <c r="K93" s="3" t="s">
        <v>23</v>
      </c>
      <c r="L93" s="5" t="s">
        <v>35</v>
      </c>
    </row>
    <row r="94" spans="3:12">
      <c r="D94" s="4"/>
      <c r="E94" s="3">
        <v>31.54</v>
      </c>
      <c r="F94" s="3">
        <v>3.96</v>
      </c>
      <c r="H94" s="3">
        <v>4</v>
      </c>
      <c r="J94" s="3" t="s">
        <v>442</v>
      </c>
      <c r="K94" s="3" t="s">
        <v>15</v>
      </c>
      <c r="L94" s="5" t="s">
        <v>79</v>
      </c>
    </row>
    <row r="95" spans="3:12">
      <c r="D95" s="4"/>
      <c r="E95" s="7">
        <f>(32+55)/2</f>
        <v>43.5</v>
      </c>
      <c r="H95" s="3">
        <v>26</v>
      </c>
      <c r="K95" s="3" t="s">
        <v>132</v>
      </c>
      <c r="L95" s="5" t="s">
        <v>213</v>
      </c>
    </row>
    <row r="96" spans="3:12">
      <c r="C96" s="5"/>
      <c r="E96" s="3">
        <f>16.5+0.5+0.88</f>
        <v>17.88</v>
      </c>
      <c r="G96" s="3" t="s">
        <v>214</v>
      </c>
      <c r="H96" s="3">
        <v>11</v>
      </c>
      <c r="I96" s="3">
        <v>1</v>
      </c>
      <c r="J96" s="3" t="s">
        <v>443</v>
      </c>
      <c r="K96" s="3" t="s">
        <v>167</v>
      </c>
      <c r="L96" s="3" t="s">
        <v>168</v>
      </c>
    </row>
    <row r="97" spans="2:12">
      <c r="C97" s="5"/>
      <c r="D97" s="4"/>
      <c r="E97" s="3">
        <f>16.5+0.5+0.88</f>
        <v>17.88</v>
      </c>
      <c r="G97" s="3" t="s">
        <v>215</v>
      </c>
      <c r="H97" s="3">
        <v>10</v>
      </c>
      <c r="I97" s="3">
        <v>1</v>
      </c>
      <c r="J97" s="3" t="s">
        <v>443</v>
      </c>
      <c r="K97" s="3" t="s">
        <v>167</v>
      </c>
      <c r="L97" s="3" t="s">
        <v>168</v>
      </c>
    </row>
    <row r="98" spans="2:12">
      <c r="C98" s="5"/>
      <c r="D98" s="4"/>
      <c r="E98" s="7">
        <v>10.900000000000006</v>
      </c>
      <c r="G98" s="7">
        <v>2.5539479999999997</v>
      </c>
      <c r="J98" s="3" t="s">
        <v>439</v>
      </c>
      <c r="K98" s="12" t="s">
        <v>80</v>
      </c>
      <c r="L98" s="3" t="s">
        <v>81</v>
      </c>
    </row>
    <row r="99" spans="2:12">
      <c r="C99" s="5"/>
      <c r="D99" s="4" t="s">
        <v>216</v>
      </c>
      <c r="E99" s="7"/>
      <c r="F99" s="3">
        <v>4.12</v>
      </c>
      <c r="G99" s="7"/>
      <c r="H99" s="3">
        <v>17</v>
      </c>
      <c r="I99" s="3">
        <v>1</v>
      </c>
      <c r="J99" s="3" t="s">
        <v>441</v>
      </c>
      <c r="K99" s="3" t="s">
        <v>217</v>
      </c>
      <c r="L99" s="3" t="s">
        <v>218</v>
      </c>
    </row>
    <row r="100" spans="2:12">
      <c r="C100" s="5"/>
      <c r="D100" s="4" t="s">
        <v>219</v>
      </c>
      <c r="E100" s="7">
        <v>31</v>
      </c>
      <c r="F100" s="3">
        <v>6.46</v>
      </c>
      <c r="G100" s="7"/>
      <c r="K100" s="3" t="s">
        <v>15</v>
      </c>
      <c r="L100" s="3" t="s">
        <v>47</v>
      </c>
    </row>
    <row r="101" spans="2:12">
      <c r="C101" s="5"/>
      <c r="E101" s="7"/>
      <c r="F101" s="3">
        <v>3.93</v>
      </c>
      <c r="G101" s="7"/>
      <c r="H101" s="3">
        <v>13</v>
      </c>
      <c r="J101" s="3" t="s">
        <v>441</v>
      </c>
      <c r="K101" s="3" t="s">
        <v>54</v>
      </c>
      <c r="L101" s="3" t="s">
        <v>220</v>
      </c>
    </row>
    <row r="102" spans="2:12">
      <c r="C102" s="5"/>
      <c r="F102" s="3" t="s">
        <v>221</v>
      </c>
      <c r="H102" s="3">
        <v>9</v>
      </c>
      <c r="J102" s="3" t="s">
        <v>441</v>
      </c>
      <c r="K102" s="3" t="s">
        <v>54</v>
      </c>
      <c r="L102" s="3" t="s">
        <v>86</v>
      </c>
    </row>
    <row r="103" spans="2:12">
      <c r="C103" s="5"/>
      <c r="D103" s="4"/>
      <c r="E103" s="3" t="s">
        <v>222</v>
      </c>
      <c r="F103" s="3" t="s">
        <v>223</v>
      </c>
      <c r="H103" s="3">
        <v>16</v>
      </c>
      <c r="I103" s="3">
        <v>1</v>
      </c>
      <c r="J103" s="3" t="s">
        <v>441</v>
      </c>
      <c r="K103" s="3" t="s">
        <v>54</v>
      </c>
      <c r="L103" s="3" t="s">
        <v>224</v>
      </c>
    </row>
    <row r="104" spans="2:12">
      <c r="C104" s="5"/>
      <c r="D104" s="4"/>
      <c r="G104" s="3" t="s">
        <v>225</v>
      </c>
      <c r="L104" s="3" t="s">
        <v>144</v>
      </c>
    </row>
    <row r="105" spans="2:12">
      <c r="C105" s="5"/>
      <c r="D105" s="4"/>
      <c r="F105" s="3" t="s">
        <v>226</v>
      </c>
      <c r="J105" s="3" t="s">
        <v>441</v>
      </c>
      <c r="L105" s="3" t="s">
        <v>172</v>
      </c>
    </row>
    <row r="106" spans="2:12">
      <c r="C106" s="5"/>
      <c r="G106" s="3" t="s">
        <v>227</v>
      </c>
      <c r="H106" s="3">
        <v>120</v>
      </c>
      <c r="I106" s="3">
        <v>1</v>
      </c>
      <c r="J106" s="3" t="s">
        <v>440</v>
      </c>
      <c r="K106" s="3" t="s">
        <v>54</v>
      </c>
      <c r="L106" s="3" t="s">
        <v>228</v>
      </c>
    </row>
    <row r="107" spans="2:12">
      <c r="C107" s="5"/>
      <c r="D107" s="6" t="s">
        <v>229</v>
      </c>
      <c r="E107" s="7">
        <v>30</v>
      </c>
      <c r="J107" s="3" t="s">
        <v>441</v>
      </c>
      <c r="K107" s="3" t="s">
        <v>23</v>
      </c>
      <c r="L107" s="3" t="s">
        <v>35</v>
      </c>
    </row>
    <row r="108" spans="2:12">
      <c r="B108" s="13"/>
      <c r="C108" s="14"/>
      <c r="D108" s="15" t="s">
        <v>230</v>
      </c>
      <c r="E108" s="16">
        <v>26.86</v>
      </c>
      <c r="F108" s="13">
        <v>4.21</v>
      </c>
      <c r="G108" s="13"/>
      <c r="H108" s="13">
        <v>12</v>
      </c>
      <c r="I108" s="13"/>
      <c r="J108" s="13" t="s">
        <v>442</v>
      </c>
      <c r="K108" s="13" t="s">
        <v>15</v>
      </c>
      <c r="L108" s="13" t="s">
        <v>79</v>
      </c>
    </row>
    <row r="109" spans="2:12">
      <c r="B109" s="3" t="s">
        <v>231</v>
      </c>
      <c r="C109" s="5" t="s">
        <v>232</v>
      </c>
      <c r="D109" s="4" t="s">
        <v>233</v>
      </c>
      <c r="E109" s="7">
        <v>29.7</v>
      </c>
      <c r="K109" s="3" t="s">
        <v>15</v>
      </c>
      <c r="L109" s="3" t="s">
        <v>47</v>
      </c>
    </row>
    <row r="110" spans="2:12">
      <c r="E110" s="7"/>
      <c r="F110" s="3">
        <v>3.05</v>
      </c>
      <c r="H110" s="11" t="s">
        <v>104</v>
      </c>
      <c r="K110" s="3" t="s">
        <v>160</v>
      </c>
      <c r="L110" s="3" t="s">
        <v>234</v>
      </c>
    </row>
    <row r="111" spans="2:12">
      <c r="E111" s="3" t="s">
        <v>235</v>
      </c>
      <c r="F111" s="5"/>
      <c r="G111" s="3" t="s">
        <v>236</v>
      </c>
      <c r="H111" s="3">
        <v>9</v>
      </c>
      <c r="J111" s="3" t="s">
        <v>443</v>
      </c>
      <c r="K111" s="3" t="s">
        <v>15</v>
      </c>
      <c r="L111" s="3" t="s">
        <v>16</v>
      </c>
    </row>
    <row r="112" spans="2:12">
      <c r="C112" s="5"/>
      <c r="E112" s="7">
        <v>29.4</v>
      </c>
      <c r="F112" s="7"/>
      <c r="G112" s="7">
        <v>5.6521800000000004</v>
      </c>
      <c r="H112" s="3">
        <v>1</v>
      </c>
      <c r="I112" s="3">
        <v>1</v>
      </c>
      <c r="J112" s="3" t="s">
        <v>440</v>
      </c>
      <c r="K112" s="3" t="s">
        <v>57</v>
      </c>
      <c r="L112" s="3" t="s">
        <v>58</v>
      </c>
    </row>
    <row r="113" spans="3:12">
      <c r="C113" s="5"/>
      <c r="D113" s="4" t="s">
        <v>237</v>
      </c>
      <c r="E113" s="7"/>
      <c r="F113" s="7">
        <v>3.76</v>
      </c>
      <c r="G113" s="7"/>
      <c r="H113" s="3">
        <v>19</v>
      </c>
      <c r="K113" s="3" t="s">
        <v>15</v>
      </c>
      <c r="L113" s="3" t="s">
        <v>238</v>
      </c>
    </row>
    <row r="114" spans="3:12">
      <c r="C114" s="5"/>
      <c r="D114" s="4"/>
      <c r="E114" s="7"/>
      <c r="F114" s="7"/>
      <c r="G114" s="7" t="s">
        <v>239</v>
      </c>
      <c r="J114" s="3" t="s">
        <v>439</v>
      </c>
      <c r="K114" s="3" t="s">
        <v>240</v>
      </c>
      <c r="L114" s="3" t="s">
        <v>241</v>
      </c>
    </row>
    <row r="115" spans="3:12">
      <c r="C115" s="5"/>
      <c r="D115" s="4" t="s">
        <v>242</v>
      </c>
      <c r="E115" s="7"/>
      <c r="F115" s="3">
        <v>3.91</v>
      </c>
      <c r="J115" s="3" t="s">
        <v>441</v>
      </c>
      <c r="K115" s="3" t="s">
        <v>20</v>
      </c>
      <c r="L115" s="3" t="s">
        <v>243</v>
      </c>
    </row>
    <row r="116" spans="3:12">
      <c r="C116" s="5"/>
      <c r="D116" s="4"/>
      <c r="E116" s="7"/>
      <c r="F116" s="3">
        <v>3.79</v>
      </c>
      <c r="J116" s="3" t="s">
        <v>441</v>
      </c>
      <c r="K116" s="3" t="s">
        <v>20</v>
      </c>
      <c r="L116" s="3" t="s">
        <v>244</v>
      </c>
    </row>
    <row r="117" spans="3:12">
      <c r="C117" s="5"/>
      <c r="D117" s="4"/>
      <c r="E117" s="7" t="s">
        <v>245</v>
      </c>
      <c r="F117" s="3">
        <v>4.28</v>
      </c>
      <c r="G117" s="3" t="s">
        <v>246</v>
      </c>
      <c r="H117" s="3">
        <v>5</v>
      </c>
      <c r="J117" s="3" t="s">
        <v>442</v>
      </c>
      <c r="K117" s="3" t="s">
        <v>20</v>
      </c>
      <c r="L117" s="3" t="s">
        <v>21</v>
      </c>
    </row>
    <row r="118" spans="3:12">
      <c r="C118" s="5"/>
      <c r="D118" s="4"/>
      <c r="E118" s="7">
        <f>100-65.3</f>
        <v>34.700000000000003</v>
      </c>
      <c r="F118" s="7">
        <v>3.7</v>
      </c>
      <c r="J118" s="3" t="s">
        <v>441</v>
      </c>
      <c r="K118" s="3" t="s">
        <v>160</v>
      </c>
      <c r="L118" s="3" t="s">
        <v>247</v>
      </c>
    </row>
    <row r="119" spans="3:12">
      <c r="C119" s="5"/>
      <c r="D119" s="4" t="s">
        <v>248</v>
      </c>
      <c r="E119" s="7"/>
      <c r="F119" s="7">
        <v>6</v>
      </c>
      <c r="J119" s="3" t="s">
        <v>439</v>
      </c>
      <c r="K119" s="3" t="s">
        <v>249</v>
      </c>
      <c r="L119" s="3" t="s">
        <v>250</v>
      </c>
    </row>
    <row r="120" spans="3:12">
      <c r="C120" s="5" t="s">
        <v>251</v>
      </c>
      <c r="D120" s="4" t="s">
        <v>252</v>
      </c>
      <c r="E120" s="7"/>
      <c r="F120" s="7">
        <v>4.4000000000000004</v>
      </c>
      <c r="H120" s="3">
        <v>1</v>
      </c>
      <c r="J120" s="3" t="s">
        <v>441</v>
      </c>
      <c r="K120" s="3" t="s">
        <v>54</v>
      </c>
      <c r="L120" s="3" t="s">
        <v>86</v>
      </c>
    </row>
    <row r="121" spans="3:12">
      <c r="C121" s="3" t="s">
        <v>253</v>
      </c>
      <c r="D121" s="4" t="s">
        <v>254</v>
      </c>
      <c r="E121" s="7"/>
      <c r="F121" s="7">
        <f>(4.48+4.65)/2</f>
        <v>4.5650000000000004</v>
      </c>
      <c r="H121" s="3">
        <v>32</v>
      </c>
      <c r="J121" s="3" t="s">
        <v>441</v>
      </c>
      <c r="K121" s="3" t="s">
        <v>255</v>
      </c>
      <c r="L121" s="3" t="s">
        <v>256</v>
      </c>
    </row>
    <row r="122" spans="3:12">
      <c r="D122" s="4" t="s">
        <v>257</v>
      </c>
      <c r="E122" s="3" t="s">
        <v>258</v>
      </c>
      <c r="F122" s="5"/>
      <c r="G122" s="3" t="s">
        <v>259</v>
      </c>
      <c r="H122" s="3">
        <v>11</v>
      </c>
      <c r="J122" s="3" t="s">
        <v>443</v>
      </c>
      <c r="K122" s="3" t="s">
        <v>15</v>
      </c>
      <c r="L122" s="3" t="s">
        <v>16</v>
      </c>
    </row>
    <row r="123" spans="3:12">
      <c r="D123" s="4" t="s">
        <v>260</v>
      </c>
      <c r="F123" s="5">
        <v>4.67</v>
      </c>
      <c r="J123" s="3" t="s">
        <v>441</v>
      </c>
      <c r="K123" s="3" t="s">
        <v>20</v>
      </c>
      <c r="L123" s="3" t="s">
        <v>244</v>
      </c>
    </row>
    <row r="124" spans="3:12">
      <c r="D124" s="4" t="s">
        <v>261</v>
      </c>
      <c r="F124" s="9">
        <v>3.77</v>
      </c>
      <c r="H124" s="3">
        <v>10</v>
      </c>
      <c r="J124" s="3" t="s">
        <v>441</v>
      </c>
      <c r="K124" s="3" t="s">
        <v>262</v>
      </c>
      <c r="L124" s="3" t="s">
        <v>263</v>
      </c>
    </row>
    <row r="125" spans="3:12">
      <c r="D125" s="4" t="s">
        <v>264</v>
      </c>
      <c r="E125" s="3" t="s">
        <v>265</v>
      </c>
      <c r="F125" s="7"/>
      <c r="G125" s="7" t="s">
        <v>266</v>
      </c>
      <c r="K125" s="3" t="s">
        <v>240</v>
      </c>
      <c r="L125" s="3" t="s">
        <v>267</v>
      </c>
    </row>
    <row r="126" spans="3:12">
      <c r="D126" s="4"/>
      <c r="E126" s="7"/>
      <c r="F126" s="7">
        <v>3.05</v>
      </c>
      <c r="G126" s="7"/>
      <c r="H126" s="3">
        <v>2</v>
      </c>
      <c r="K126" s="3" t="s">
        <v>160</v>
      </c>
      <c r="L126" s="3" t="s">
        <v>234</v>
      </c>
    </row>
    <row r="127" spans="3:12">
      <c r="E127" s="7">
        <v>19.100000000000001</v>
      </c>
      <c r="F127" s="7"/>
      <c r="G127" s="7">
        <v>4.8099999999999996</v>
      </c>
      <c r="H127" s="3">
        <v>1</v>
      </c>
      <c r="I127" s="3">
        <v>8</v>
      </c>
      <c r="K127" s="3" t="s">
        <v>57</v>
      </c>
      <c r="L127" s="3" t="s">
        <v>98</v>
      </c>
    </row>
    <row r="128" spans="3:12">
      <c r="E128" s="7"/>
      <c r="F128" s="7">
        <v>4.97</v>
      </c>
      <c r="G128" s="7"/>
      <c r="H128" s="3">
        <v>26</v>
      </c>
      <c r="K128" s="3" t="s">
        <v>183</v>
      </c>
      <c r="L128" s="3" t="s">
        <v>268</v>
      </c>
    </row>
    <row r="129" spans="3:12">
      <c r="E129" s="7"/>
      <c r="F129" s="7">
        <v>4.79</v>
      </c>
      <c r="G129" s="7"/>
      <c r="J129" s="3" t="s">
        <v>439</v>
      </c>
      <c r="K129" s="3" t="s">
        <v>249</v>
      </c>
      <c r="L129" s="3" t="s">
        <v>250</v>
      </c>
    </row>
    <row r="130" spans="3:12">
      <c r="E130" s="7">
        <v>20.9</v>
      </c>
      <c r="F130" s="7"/>
      <c r="G130" s="7">
        <v>2.8470240000000002</v>
      </c>
      <c r="J130" s="3" t="s">
        <v>440</v>
      </c>
      <c r="K130" s="3" t="s">
        <v>57</v>
      </c>
      <c r="L130" s="3" t="s">
        <v>58</v>
      </c>
    </row>
    <row r="131" spans="3:12">
      <c r="E131" s="7"/>
      <c r="F131" s="7"/>
      <c r="G131" s="7">
        <v>8.3699999999999992</v>
      </c>
      <c r="L131" s="3" t="s">
        <v>269</v>
      </c>
    </row>
    <row r="132" spans="3:12">
      <c r="D132" s="4" t="s">
        <v>270</v>
      </c>
      <c r="E132" s="7" t="s">
        <v>271</v>
      </c>
      <c r="F132" s="7">
        <v>5.55</v>
      </c>
      <c r="G132" s="7" t="s">
        <v>272</v>
      </c>
      <c r="H132" s="11" t="s">
        <v>273</v>
      </c>
      <c r="J132" s="3" t="s">
        <v>442</v>
      </c>
      <c r="K132" s="3" t="s">
        <v>20</v>
      </c>
      <c r="L132" s="3" t="s">
        <v>21</v>
      </c>
    </row>
    <row r="133" spans="3:12">
      <c r="C133" s="3" t="s">
        <v>274</v>
      </c>
      <c r="D133" s="4" t="s">
        <v>275</v>
      </c>
      <c r="E133" s="7"/>
      <c r="F133" s="7">
        <v>4.0999999999999996</v>
      </c>
      <c r="G133" s="7"/>
      <c r="H133" s="3">
        <v>35</v>
      </c>
      <c r="J133" s="3" t="s">
        <v>442</v>
      </c>
      <c r="K133" s="3" t="s">
        <v>15</v>
      </c>
      <c r="L133" s="3" t="s">
        <v>276</v>
      </c>
    </row>
    <row r="134" spans="3:12">
      <c r="D134" s="4"/>
      <c r="E134" s="7"/>
      <c r="F134" s="7">
        <f>((3.16*23)+(3.61*3))/26</f>
        <v>3.2119230769230773</v>
      </c>
      <c r="G134" s="7"/>
      <c r="H134" s="3">
        <v>26</v>
      </c>
      <c r="I134" s="3">
        <v>1</v>
      </c>
      <c r="J134" s="3" t="s">
        <v>442</v>
      </c>
      <c r="K134" s="3" t="s">
        <v>15</v>
      </c>
      <c r="L134" s="3" t="s">
        <v>111</v>
      </c>
    </row>
    <row r="135" spans="3:12">
      <c r="D135" s="4"/>
      <c r="E135" s="7">
        <v>18.5</v>
      </c>
      <c r="F135" s="7">
        <v>3.7</v>
      </c>
      <c r="G135" s="7"/>
      <c r="H135" s="3">
        <v>15</v>
      </c>
      <c r="J135" s="3" t="s">
        <v>442</v>
      </c>
      <c r="K135" s="3" t="s">
        <v>15</v>
      </c>
      <c r="L135" s="3" t="s">
        <v>79</v>
      </c>
    </row>
    <row r="136" spans="3:12">
      <c r="D136" s="4" t="s">
        <v>277</v>
      </c>
      <c r="E136" s="7"/>
      <c r="F136" s="7">
        <v>4.55</v>
      </c>
      <c r="G136" s="7"/>
      <c r="J136" s="3" t="s">
        <v>439</v>
      </c>
      <c r="K136" s="3" t="s">
        <v>249</v>
      </c>
      <c r="L136" s="3" t="s">
        <v>250</v>
      </c>
    </row>
    <row r="137" spans="3:12">
      <c r="E137" s="7">
        <v>22.2</v>
      </c>
      <c r="F137" s="7"/>
      <c r="G137" s="7">
        <v>3.2657039999999999</v>
      </c>
      <c r="J137" s="3" t="s">
        <v>440</v>
      </c>
      <c r="K137" s="3" t="s">
        <v>57</v>
      </c>
      <c r="L137" s="3" t="s">
        <v>58</v>
      </c>
    </row>
    <row r="138" spans="3:12">
      <c r="E138" s="7"/>
      <c r="F138" s="7">
        <v>4.84</v>
      </c>
      <c r="G138" s="7"/>
      <c r="H138" s="3">
        <v>21</v>
      </c>
      <c r="J138" s="3" t="s">
        <v>442</v>
      </c>
      <c r="K138" s="3" t="s">
        <v>15</v>
      </c>
      <c r="L138" s="3" t="s">
        <v>278</v>
      </c>
    </row>
    <row r="139" spans="3:12">
      <c r="D139" s="4"/>
      <c r="E139" s="7">
        <f>(5+70)/2</f>
        <v>37.5</v>
      </c>
      <c r="F139" s="7"/>
      <c r="G139" s="7"/>
      <c r="H139" s="3">
        <v>242</v>
      </c>
      <c r="K139" s="3" t="s">
        <v>132</v>
      </c>
      <c r="L139" s="3" t="s">
        <v>213</v>
      </c>
    </row>
    <row r="140" spans="3:12">
      <c r="D140" s="4" t="s">
        <v>279</v>
      </c>
      <c r="E140" s="7"/>
      <c r="F140" s="7">
        <v>4.0999999999999996</v>
      </c>
      <c r="G140" s="7"/>
      <c r="H140" s="3" t="s">
        <v>280</v>
      </c>
      <c r="J140" s="3" t="s">
        <v>441</v>
      </c>
      <c r="L140" s="3" t="s">
        <v>281</v>
      </c>
    </row>
    <row r="141" spans="3:12">
      <c r="D141" s="4" t="s">
        <v>282</v>
      </c>
      <c r="E141" s="7"/>
      <c r="F141" s="7" t="s">
        <v>283</v>
      </c>
      <c r="G141" s="7"/>
      <c r="H141" s="3">
        <v>95</v>
      </c>
      <c r="I141" s="3">
        <v>1</v>
      </c>
      <c r="K141" s="3" t="s">
        <v>15</v>
      </c>
      <c r="L141" s="3" t="s">
        <v>284</v>
      </c>
    </row>
    <row r="142" spans="3:12">
      <c r="D142" s="4" t="s">
        <v>285</v>
      </c>
      <c r="E142" s="7"/>
      <c r="F142" s="7">
        <v>3.67</v>
      </c>
      <c r="G142" s="7"/>
      <c r="H142" s="3">
        <v>44</v>
      </c>
      <c r="K142" s="3" t="s">
        <v>15</v>
      </c>
      <c r="L142" s="3" t="s">
        <v>238</v>
      </c>
    </row>
    <row r="143" spans="3:12">
      <c r="D143" s="4" t="s">
        <v>286</v>
      </c>
      <c r="E143" s="7">
        <v>25</v>
      </c>
      <c r="F143" s="7"/>
      <c r="G143" s="7"/>
      <c r="K143" s="3" t="s">
        <v>15</v>
      </c>
      <c r="L143" s="3" t="s">
        <v>47</v>
      </c>
    </row>
    <row r="144" spans="3:12">
      <c r="E144" s="7"/>
      <c r="F144" s="7">
        <v>3.4</v>
      </c>
      <c r="G144" s="7"/>
      <c r="H144" s="3">
        <v>30</v>
      </c>
      <c r="L144" s="3" t="s">
        <v>287</v>
      </c>
    </row>
    <row r="145" spans="2:12">
      <c r="E145" s="7"/>
      <c r="F145" s="7">
        <v>1.4</v>
      </c>
      <c r="G145" s="7"/>
      <c r="K145" s="3" t="s">
        <v>240</v>
      </c>
      <c r="L145" s="3" t="s">
        <v>437</v>
      </c>
    </row>
    <row r="146" spans="2:12">
      <c r="E146" s="7"/>
      <c r="F146" s="7">
        <v>3.92</v>
      </c>
      <c r="G146" s="7"/>
      <c r="H146" s="3">
        <v>18</v>
      </c>
      <c r="I146" s="3">
        <v>1</v>
      </c>
      <c r="J146" s="3" t="s">
        <v>441</v>
      </c>
      <c r="K146" s="3" t="s">
        <v>15</v>
      </c>
      <c r="L146" s="3" t="s">
        <v>210</v>
      </c>
    </row>
    <row r="147" spans="2:12">
      <c r="D147" s="4"/>
      <c r="E147" s="7"/>
      <c r="F147" s="7">
        <v>6.39</v>
      </c>
      <c r="G147" s="7"/>
      <c r="J147" s="3" t="s">
        <v>439</v>
      </c>
      <c r="K147" s="3" t="s">
        <v>288</v>
      </c>
      <c r="L147" s="3" t="s">
        <v>289</v>
      </c>
    </row>
    <row r="148" spans="2:12">
      <c r="D148" s="4"/>
      <c r="E148" s="7"/>
      <c r="F148" s="7" t="s">
        <v>290</v>
      </c>
      <c r="G148" s="7"/>
      <c r="H148" s="3" t="s">
        <v>291</v>
      </c>
      <c r="I148" s="3">
        <v>1</v>
      </c>
      <c r="J148" s="3" t="s">
        <v>441</v>
      </c>
      <c r="K148" s="3" t="s">
        <v>15</v>
      </c>
      <c r="L148" s="3" t="s">
        <v>292</v>
      </c>
    </row>
    <row r="149" spans="2:12">
      <c r="D149" s="4"/>
      <c r="E149" s="7"/>
      <c r="F149" s="7">
        <f>(3.8+4.3+6.9)/3</f>
        <v>5</v>
      </c>
      <c r="G149" s="7"/>
      <c r="J149" s="3" t="s">
        <v>441</v>
      </c>
      <c r="K149" s="3" t="s">
        <v>183</v>
      </c>
      <c r="L149" s="3" t="s">
        <v>293</v>
      </c>
    </row>
    <row r="150" spans="2:12">
      <c r="D150" s="4" t="s">
        <v>294</v>
      </c>
      <c r="E150" s="7"/>
      <c r="F150" s="7">
        <v>3.73</v>
      </c>
      <c r="G150" s="7"/>
      <c r="H150" s="3">
        <v>18</v>
      </c>
      <c r="I150" s="3">
        <v>1</v>
      </c>
      <c r="J150" s="3" t="s">
        <v>441</v>
      </c>
      <c r="K150" s="3" t="s">
        <v>15</v>
      </c>
      <c r="L150" s="3" t="s">
        <v>295</v>
      </c>
    </row>
    <row r="151" spans="2:12">
      <c r="D151" s="4"/>
      <c r="E151" s="7"/>
      <c r="F151" s="7">
        <v>3.86</v>
      </c>
      <c r="G151" s="7"/>
      <c r="K151" s="3" t="s">
        <v>15</v>
      </c>
      <c r="L151" s="3" t="s">
        <v>296</v>
      </c>
    </row>
    <row r="152" spans="2:12">
      <c r="D152" s="4"/>
      <c r="E152" s="7"/>
      <c r="F152" s="7" t="s">
        <v>297</v>
      </c>
      <c r="G152" s="7"/>
      <c r="H152" s="3">
        <v>31</v>
      </c>
      <c r="I152" s="3">
        <v>1</v>
      </c>
      <c r="K152" s="3" t="s">
        <v>15</v>
      </c>
      <c r="L152" s="3" t="s">
        <v>284</v>
      </c>
    </row>
    <row r="153" spans="2:12">
      <c r="D153" s="4" t="s">
        <v>298</v>
      </c>
      <c r="E153" s="7"/>
      <c r="F153" s="7">
        <v>3.55</v>
      </c>
      <c r="G153" s="7"/>
      <c r="H153" s="3">
        <v>3</v>
      </c>
      <c r="K153" s="3" t="s">
        <v>15</v>
      </c>
      <c r="L153" s="3" t="s">
        <v>238</v>
      </c>
    </row>
    <row r="154" spans="2:12">
      <c r="B154" s="13"/>
      <c r="C154" s="13"/>
      <c r="D154" s="15" t="s">
        <v>299</v>
      </c>
      <c r="E154" s="16"/>
      <c r="F154" s="16">
        <v>3.93</v>
      </c>
      <c r="G154" s="16"/>
      <c r="H154" s="13">
        <v>20</v>
      </c>
      <c r="I154" s="13"/>
      <c r="J154" s="13"/>
      <c r="K154" s="13" t="s">
        <v>15</v>
      </c>
      <c r="L154" s="13" t="s">
        <v>238</v>
      </c>
    </row>
    <row r="155" spans="2:12">
      <c r="B155" s="3" t="s">
        <v>300</v>
      </c>
      <c r="C155" s="3" t="s">
        <v>301</v>
      </c>
      <c r="D155" s="4" t="s">
        <v>302</v>
      </c>
      <c r="E155" s="7"/>
      <c r="F155" s="7">
        <v>4.3600000000000003</v>
      </c>
      <c r="G155" s="7"/>
      <c r="H155" s="3">
        <v>3</v>
      </c>
      <c r="K155" s="3" t="s">
        <v>160</v>
      </c>
      <c r="L155" s="3" t="s">
        <v>234</v>
      </c>
    </row>
    <row r="156" spans="2:12">
      <c r="C156" s="3" t="s">
        <v>303</v>
      </c>
      <c r="D156" s="4" t="s">
        <v>304</v>
      </c>
      <c r="E156" s="7"/>
      <c r="F156" s="7">
        <v>6.89</v>
      </c>
      <c r="G156" s="7"/>
      <c r="H156" s="3">
        <v>1</v>
      </c>
      <c r="K156" s="3" t="s">
        <v>160</v>
      </c>
      <c r="L156" s="3" t="s">
        <v>234</v>
      </c>
    </row>
    <row r="157" spans="2:12">
      <c r="D157" s="4" t="s">
        <v>305</v>
      </c>
      <c r="E157" s="7"/>
      <c r="F157" s="3" t="s">
        <v>306</v>
      </c>
      <c r="G157" s="7"/>
      <c r="H157" s="3">
        <v>9</v>
      </c>
      <c r="J157" s="3" t="s">
        <v>441</v>
      </c>
      <c r="K157" s="3" t="s">
        <v>54</v>
      </c>
      <c r="L157" s="3" t="s">
        <v>86</v>
      </c>
    </row>
    <row r="158" spans="2:12">
      <c r="D158" s="4" t="s">
        <v>307</v>
      </c>
      <c r="E158" s="7">
        <v>66.7</v>
      </c>
      <c r="G158" s="7"/>
      <c r="K158" s="3" t="s">
        <v>15</v>
      </c>
      <c r="L158" s="3" t="s">
        <v>47</v>
      </c>
    </row>
    <row r="159" spans="2:12">
      <c r="E159" s="7">
        <f>100-28.2</f>
        <v>71.8</v>
      </c>
      <c r="G159" s="7"/>
      <c r="L159" s="3" t="s">
        <v>96</v>
      </c>
    </row>
    <row r="160" spans="2:12">
      <c r="G160" s="3">
        <v>21.28</v>
      </c>
      <c r="J160" s="3" t="s">
        <v>445</v>
      </c>
      <c r="K160" s="3" t="s">
        <v>15</v>
      </c>
      <c r="L160" s="3" t="s">
        <v>308</v>
      </c>
    </row>
    <row r="161" spans="2:12">
      <c r="F161" s="3">
        <v>4.6100000000000003</v>
      </c>
      <c r="H161" s="3">
        <v>1</v>
      </c>
      <c r="K161" s="3" t="s">
        <v>160</v>
      </c>
      <c r="L161" s="3" t="s">
        <v>234</v>
      </c>
    </row>
    <row r="162" spans="2:12">
      <c r="D162" s="4"/>
      <c r="E162" s="8">
        <f>100-9</f>
        <v>91</v>
      </c>
      <c r="L162" s="3" t="s">
        <v>309</v>
      </c>
    </row>
    <row r="163" spans="2:12">
      <c r="B163" s="17"/>
      <c r="D163" s="4"/>
      <c r="E163" s="3" t="s">
        <v>310</v>
      </c>
      <c r="F163" s="5"/>
      <c r="G163" s="3" t="s">
        <v>311</v>
      </c>
      <c r="H163" s="3">
        <v>10</v>
      </c>
      <c r="J163" s="3" t="s">
        <v>443</v>
      </c>
      <c r="K163" s="3" t="s">
        <v>15</v>
      </c>
      <c r="L163" s="3" t="s">
        <v>16</v>
      </c>
    </row>
    <row r="164" spans="2:12">
      <c r="D164" s="4"/>
      <c r="F164" s="5">
        <v>5.19</v>
      </c>
      <c r="J164" s="3" t="s">
        <v>441</v>
      </c>
      <c r="K164" s="3" t="s">
        <v>20</v>
      </c>
      <c r="L164" s="3" t="s">
        <v>243</v>
      </c>
    </row>
    <row r="165" spans="2:12">
      <c r="D165" s="4"/>
      <c r="E165" s="7">
        <v>71.2</v>
      </c>
      <c r="G165" s="3" t="s">
        <v>312</v>
      </c>
      <c r="H165" s="3">
        <v>4</v>
      </c>
      <c r="I165" s="3">
        <v>2</v>
      </c>
      <c r="J165" s="3" t="s">
        <v>440</v>
      </c>
      <c r="K165" s="3" t="s">
        <v>57</v>
      </c>
      <c r="L165" s="3" t="s">
        <v>58</v>
      </c>
    </row>
    <row r="166" spans="2:12">
      <c r="D166" s="4"/>
      <c r="E166" s="7">
        <f>100-((46.7+36.5)/2)</f>
        <v>58.4</v>
      </c>
      <c r="F166" s="3">
        <v>5.65</v>
      </c>
      <c r="H166" s="11" t="s">
        <v>313</v>
      </c>
      <c r="I166" s="3">
        <v>1</v>
      </c>
      <c r="J166" s="3" t="s">
        <v>441</v>
      </c>
      <c r="K166" s="3" t="s">
        <v>105</v>
      </c>
      <c r="L166" s="5" t="s">
        <v>106</v>
      </c>
    </row>
    <row r="167" spans="2:12">
      <c r="D167" s="4"/>
      <c r="E167" s="3" t="s">
        <v>314</v>
      </c>
      <c r="F167" s="5"/>
      <c r="G167" s="7" t="s">
        <v>315</v>
      </c>
      <c r="J167" s="3" t="s">
        <v>439</v>
      </c>
      <c r="K167" s="3" t="s">
        <v>20</v>
      </c>
      <c r="L167" s="3" t="s">
        <v>316</v>
      </c>
    </row>
    <row r="168" spans="2:12">
      <c r="D168" s="4" t="s">
        <v>317</v>
      </c>
      <c r="E168" s="7">
        <f>100-42.8</f>
        <v>57.2</v>
      </c>
      <c r="F168" s="9">
        <v>7</v>
      </c>
      <c r="G168" s="7"/>
      <c r="J168" s="3" t="s">
        <v>441</v>
      </c>
      <c r="K168" s="3" t="s">
        <v>117</v>
      </c>
      <c r="L168" s="3" t="s">
        <v>318</v>
      </c>
    </row>
    <row r="169" spans="2:12">
      <c r="F169" s="5">
        <v>4.29</v>
      </c>
      <c r="J169" s="3" t="s">
        <v>441</v>
      </c>
      <c r="K169" s="3" t="s">
        <v>20</v>
      </c>
      <c r="L169" s="3" t="s">
        <v>243</v>
      </c>
    </row>
    <row r="170" spans="2:12">
      <c r="D170" s="4"/>
      <c r="F170" s="3" t="s">
        <v>319</v>
      </c>
      <c r="H170" s="3">
        <v>2</v>
      </c>
      <c r="J170" s="3" t="s">
        <v>441</v>
      </c>
      <c r="K170" s="3" t="s">
        <v>54</v>
      </c>
      <c r="L170" s="3" t="s">
        <v>86</v>
      </c>
    </row>
    <row r="171" spans="2:12">
      <c r="D171" s="4"/>
      <c r="F171" s="3">
        <v>6.13</v>
      </c>
      <c r="J171" s="3" t="s">
        <v>441</v>
      </c>
      <c r="K171" s="3" t="s">
        <v>320</v>
      </c>
      <c r="L171" s="3" t="s">
        <v>321</v>
      </c>
    </row>
    <row r="172" spans="2:12">
      <c r="D172" s="4" t="s">
        <v>322</v>
      </c>
      <c r="F172" s="3">
        <v>6.21</v>
      </c>
      <c r="K172" s="3" t="s">
        <v>160</v>
      </c>
      <c r="L172" s="3" t="s">
        <v>234</v>
      </c>
    </row>
    <row r="173" spans="2:12">
      <c r="D173" s="4" t="s">
        <v>323</v>
      </c>
      <c r="E173" s="3">
        <v>75.7</v>
      </c>
      <c r="K173" s="3" t="s">
        <v>15</v>
      </c>
      <c r="L173" s="3" t="s">
        <v>47</v>
      </c>
    </row>
    <row r="174" spans="2:12">
      <c r="D174" s="4" t="s">
        <v>324</v>
      </c>
      <c r="F174" s="3">
        <v>7.68</v>
      </c>
      <c r="K174" s="3" t="s">
        <v>160</v>
      </c>
      <c r="L174" s="3" t="s">
        <v>234</v>
      </c>
    </row>
    <row r="175" spans="2:12">
      <c r="D175" s="4" t="s">
        <v>325</v>
      </c>
      <c r="F175" s="7">
        <v>6.5</v>
      </c>
      <c r="J175" s="3" t="s">
        <v>441</v>
      </c>
      <c r="K175" s="3" t="s">
        <v>320</v>
      </c>
      <c r="L175" s="3" t="s">
        <v>321</v>
      </c>
    </row>
    <row r="176" spans="2:12">
      <c r="D176" s="4" t="s">
        <v>326</v>
      </c>
      <c r="F176" s="7">
        <v>7.4</v>
      </c>
      <c r="J176" s="3" t="s">
        <v>441</v>
      </c>
      <c r="K176" s="3" t="s">
        <v>320</v>
      </c>
      <c r="L176" s="3" t="s">
        <v>321</v>
      </c>
    </row>
    <row r="177" spans="3:12">
      <c r="D177" s="4" t="s">
        <v>327</v>
      </c>
      <c r="E177" s="7">
        <f>100-39.3</f>
        <v>60.7</v>
      </c>
      <c r="F177" s="7">
        <v>6.3</v>
      </c>
      <c r="J177" s="3" t="s">
        <v>441</v>
      </c>
      <c r="K177" s="3" t="s">
        <v>117</v>
      </c>
      <c r="L177" s="3" t="s">
        <v>318</v>
      </c>
    </row>
    <row r="178" spans="3:12">
      <c r="D178" s="4" t="s">
        <v>328</v>
      </c>
      <c r="E178" s="7"/>
      <c r="F178" s="7">
        <v>5.95</v>
      </c>
      <c r="J178" s="3" t="s">
        <v>441</v>
      </c>
      <c r="K178" s="3" t="s">
        <v>320</v>
      </c>
      <c r="L178" s="3" t="s">
        <v>321</v>
      </c>
    </row>
    <row r="179" spans="3:12">
      <c r="D179" s="4" t="s">
        <v>329</v>
      </c>
      <c r="E179" s="7"/>
      <c r="F179" s="7">
        <v>5.85</v>
      </c>
      <c r="J179" s="3" t="s">
        <v>441</v>
      </c>
      <c r="K179" s="3" t="s">
        <v>320</v>
      </c>
      <c r="L179" s="3" t="s">
        <v>321</v>
      </c>
    </row>
    <row r="180" spans="3:12">
      <c r="D180" s="4" t="s">
        <v>330</v>
      </c>
      <c r="E180" s="7">
        <v>53.4</v>
      </c>
      <c r="F180" s="3">
        <v>11.33</v>
      </c>
      <c r="J180" s="3" t="s">
        <v>441</v>
      </c>
      <c r="K180" s="3" t="s">
        <v>117</v>
      </c>
      <c r="L180" s="3" t="s">
        <v>318</v>
      </c>
    </row>
    <row r="181" spans="3:12">
      <c r="D181" s="4"/>
      <c r="E181" s="7"/>
      <c r="F181" s="7">
        <v>7.3</v>
      </c>
      <c r="J181" s="3" t="s">
        <v>441</v>
      </c>
      <c r="K181" s="3" t="s">
        <v>320</v>
      </c>
      <c r="L181" s="3" t="s">
        <v>321</v>
      </c>
    </row>
    <row r="182" spans="3:12">
      <c r="D182" s="4" t="s">
        <v>331</v>
      </c>
      <c r="E182" s="7"/>
      <c r="F182" s="3">
        <v>4.49</v>
      </c>
      <c r="H182" s="3">
        <v>3</v>
      </c>
      <c r="K182" s="3" t="s">
        <v>160</v>
      </c>
      <c r="L182" s="3" t="s">
        <v>234</v>
      </c>
    </row>
    <row r="183" spans="3:12">
      <c r="D183" s="4" t="s">
        <v>332</v>
      </c>
      <c r="E183" s="7"/>
      <c r="F183" s="7">
        <v>7.17</v>
      </c>
      <c r="K183" s="3" t="s">
        <v>160</v>
      </c>
      <c r="L183" s="3" t="s">
        <v>234</v>
      </c>
    </row>
    <row r="184" spans="3:12">
      <c r="D184" s="4"/>
      <c r="E184" s="7"/>
      <c r="F184" s="7">
        <v>6.3</v>
      </c>
      <c r="J184" s="3" t="s">
        <v>441</v>
      </c>
      <c r="K184" s="3" t="s">
        <v>320</v>
      </c>
      <c r="L184" s="3" t="s">
        <v>321</v>
      </c>
    </row>
    <row r="185" spans="3:12">
      <c r="D185" s="4" t="s">
        <v>333</v>
      </c>
      <c r="E185" s="7">
        <f>100-28.5</f>
        <v>71.5</v>
      </c>
      <c r="F185" s="7">
        <v>4.9000000000000004</v>
      </c>
      <c r="J185" s="3" t="s">
        <v>441</v>
      </c>
      <c r="K185" s="3" t="s">
        <v>117</v>
      </c>
      <c r="L185" s="3" t="s">
        <v>318</v>
      </c>
    </row>
    <row r="186" spans="3:12">
      <c r="D186" s="4"/>
      <c r="E186" s="7"/>
      <c r="F186" s="7">
        <v>3.19</v>
      </c>
      <c r="K186" s="3" t="s">
        <v>160</v>
      </c>
      <c r="L186" s="3" t="s">
        <v>234</v>
      </c>
    </row>
    <row r="187" spans="3:12">
      <c r="G187" s="7">
        <v>19.2</v>
      </c>
      <c r="L187" s="3" t="s">
        <v>309</v>
      </c>
    </row>
    <row r="188" spans="3:12">
      <c r="D188" s="4"/>
      <c r="E188" s="3" t="s">
        <v>334</v>
      </c>
      <c r="G188" s="3" t="s">
        <v>335</v>
      </c>
      <c r="H188" s="3">
        <v>9</v>
      </c>
      <c r="J188" s="3" t="s">
        <v>443</v>
      </c>
      <c r="K188" s="3" t="s">
        <v>15</v>
      </c>
      <c r="L188" s="3" t="s">
        <v>16</v>
      </c>
    </row>
    <row r="189" spans="3:12">
      <c r="D189" s="4"/>
      <c r="E189" s="3" t="s">
        <v>336</v>
      </c>
      <c r="F189" s="3">
        <v>4.2300000000000004</v>
      </c>
      <c r="H189" s="3">
        <v>2</v>
      </c>
      <c r="I189" s="3">
        <v>1</v>
      </c>
      <c r="J189" s="3" t="s">
        <v>441</v>
      </c>
      <c r="K189" s="3" t="s">
        <v>105</v>
      </c>
      <c r="L189" s="5" t="s">
        <v>106</v>
      </c>
    </row>
    <row r="190" spans="3:12">
      <c r="D190" s="4" t="s">
        <v>337</v>
      </c>
      <c r="E190" s="7"/>
      <c r="F190" s="7">
        <v>4.1100000000000003</v>
      </c>
      <c r="G190" s="7"/>
      <c r="J190" s="3" t="s">
        <v>441</v>
      </c>
      <c r="K190" s="3" t="s">
        <v>20</v>
      </c>
      <c r="L190" s="3" t="s">
        <v>243</v>
      </c>
    </row>
    <row r="191" spans="3:12">
      <c r="D191" s="4" t="s">
        <v>338</v>
      </c>
      <c r="E191" s="7" t="s">
        <v>339</v>
      </c>
      <c r="F191" s="7"/>
      <c r="G191" s="7"/>
      <c r="H191" s="3">
        <v>5</v>
      </c>
      <c r="L191" s="3" t="s">
        <v>340</v>
      </c>
    </row>
    <row r="192" spans="3:12">
      <c r="C192" s="4"/>
      <c r="D192" s="3" t="s">
        <v>341</v>
      </c>
      <c r="E192" s="7">
        <v>35.799999999999997</v>
      </c>
      <c r="F192" s="7"/>
      <c r="G192" s="7"/>
      <c r="K192" s="3" t="s">
        <v>15</v>
      </c>
      <c r="L192" s="3" t="s">
        <v>47</v>
      </c>
    </row>
    <row r="193" spans="2:12">
      <c r="B193" s="13"/>
      <c r="C193" s="13"/>
      <c r="D193" s="15" t="s">
        <v>342</v>
      </c>
      <c r="E193" s="13"/>
      <c r="F193" s="16">
        <v>4.8</v>
      </c>
      <c r="G193" s="13"/>
      <c r="H193" s="13"/>
      <c r="I193" s="13"/>
      <c r="J193" s="13"/>
      <c r="K193" s="13" t="s">
        <v>160</v>
      </c>
      <c r="L193" s="13" t="s">
        <v>234</v>
      </c>
    </row>
    <row r="194" spans="2:12">
      <c r="B194" s="3" t="s">
        <v>343</v>
      </c>
      <c r="C194" s="3" t="s">
        <v>344</v>
      </c>
      <c r="D194" s="4" t="s">
        <v>345</v>
      </c>
      <c r="E194" s="7"/>
      <c r="F194" s="3" t="s">
        <v>346</v>
      </c>
      <c r="G194" s="7"/>
      <c r="H194" s="3">
        <v>15</v>
      </c>
      <c r="J194" s="3" t="s">
        <v>441</v>
      </c>
      <c r="K194" s="3" t="s">
        <v>54</v>
      </c>
      <c r="L194" s="3" t="s">
        <v>86</v>
      </c>
    </row>
    <row r="195" spans="2:12">
      <c r="D195" s="4" t="s">
        <v>347</v>
      </c>
      <c r="E195" s="7"/>
      <c r="F195" s="3" t="s">
        <v>348</v>
      </c>
      <c r="G195" s="7"/>
      <c r="H195" s="3">
        <v>2</v>
      </c>
      <c r="J195" s="3" t="s">
        <v>441</v>
      </c>
      <c r="K195" s="3" t="s">
        <v>54</v>
      </c>
      <c r="L195" s="3" t="s">
        <v>86</v>
      </c>
    </row>
    <row r="196" spans="2:12">
      <c r="D196" s="4" t="s">
        <v>349</v>
      </c>
      <c r="E196" s="7"/>
      <c r="F196" s="3" t="s">
        <v>350</v>
      </c>
      <c r="G196" s="7"/>
      <c r="H196" s="3">
        <v>25</v>
      </c>
      <c r="J196" s="3" t="s">
        <v>441</v>
      </c>
      <c r="K196" s="3" t="s">
        <v>15</v>
      </c>
      <c r="L196" s="3" t="s">
        <v>351</v>
      </c>
    </row>
    <row r="197" spans="2:12">
      <c r="D197" s="4" t="s">
        <v>352</v>
      </c>
      <c r="E197" s="7"/>
      <c r="F197" s="7">
        <v>4.58</v>
      </c>
      <c r="G197" s="7"/>
      <c r="H197" s="3">
        <v>1</v>
      </c>
      <c r="J197" s="3" t="s">
        <v>441</v>
      </c>
      <c r="K197" s="3" t="s">
        <v>54</v>
      </c>
      <c r="L197" s="3" t="s">
        <v>86</v>
      </c>
    </row>
    <row r="198" spans="2:12">
      <c r="C198" s="3" t="s">
        <v>353</v>
      </c>
      <c r="D198" s="4" t="s">
        <v>354</v>
      </c>
      <c r="E198" s="7"/>
      <c r="F198" s="3" t="s">
        <v>355</v>
      </c>
      <c r="G198" s="7"/>
      <c r="H198" s="3">
        <v>2</v>
      </c>
      <c r="I198" s="3">
        <v>59</v>
      </c>
      <c r="J198" s="3" t="s">
        <v>441</v>
      </c>
      <c r="K198" s="3" t="s">
        <v>54</v>
      </c>
      <c r="L198" s="3" t="s">
        <v>356</v>
      </c>
    </row>
    <row r="199" spans="2:12">
      <c r="C199" s="3" t="s">
        <v>357</v>
      </c>
      <c r="D199" s="4" t="s">
        <v>358</v>
      </c>
      <c r="F199" s="3" t="s">
        <v>359</v>
      </c>
      <c r="H199" s="3">
        <v>2</v>
      </c>
      <c r="J199" s="3" t="s">
        <v>441</v>
      </c>
      <c r="K199" s="3" t="s">
        <v>54</v>
      </c>
      <c r="L199" s="3" t="s">
        <v>86</v>
      </c>
    </row>
    <row r="200" spans="2:12">
      <c r="D200" s="4"/>
      <c r="E200" s="3" t="s">
        <v>360</v>
      </c>
      <c r="G200" s="3" t="s">
        <v>361</v>
      </c>
      <c r="H200" s="3">
        <v>4</v>
      </c>
      <c r="J200" s="3" t="s">
        <v>439</v>
      </c>
      <c r="K200" s="3" t="s">
        <v>362</v>
      </c>
      <c r="L200" s="3" t="s">
        <v>363</v>
      </c>
    </row>
    <row r="201" spans="2:12">
      <c r="D201" s="4"/>
      <c r="F201" s="3" t="s">
        <v>364</v>
      </c>
      <c r="H201" s="3">
        <v>4</v>
      </c>
      <c r="I201" s="3">
        <v>1</v>
      </c>
      <c r="J201" s="3" t="s">
        <v>441</v>
      </c>
      <c r="K201" s="3" t="s">
        <v>54</v>
      </c>
      <c r="L201" s="3" t="s">
        <v>365</v>
      </c>
    </row>
    <row r="202" spans="2:12">
      <c r="D202" s="4" t="s">
        <v>366</v>
      </c>
      <c r="E202" s="7">
        <v>31</v>
      </c>
      <c r="K202" s="3" t="s">
        <v>15</v>
      </c>
      <c r="L202" s="3" t="s">
        <v>47</v>
      </c>
    </row>
    <row r="203" spans="2:12">
      <c r="D203" s="4" t="s">
        <v>367</v>
      </c>
      <c r="F203" s="7">
        <v>5</v>
      </c>
      <c r="J203" s="3" t="s">
        <v>441</v>
      </c>
      <c r="K203" s="3" t="s">
        <v>368</v>
      </c>
      <c r="L203" s="3" t="s">
        <v>369</v>
      </c>
    </row>
    <row r="204" spans="2:12">
      <c r="C204" s="3" t="s">
        <v>370</v>
      </c>
      <c r="D204" s="4" t="s">
        <v>371</v>
      </c>
      <c r="F204" s="3" t="s">
        <v>372</v>
      </c>
      <c r="H204" s="3">
        <v>16</v>
      </c>
      <c r="L204" s="3" t="s">
        <v>373</v>
      </c>
    </row>
    <row r="205" spans="2:12">
      <c r="D205" s="4" t="s">
        <v>374</v>
      </c>
      <c r="F205" s="7">
        <v>5.3</v>
      </c>
      <c r="J205" s="3" t="s">
        <v>441</v>
      </c>
      <c r="K205" s="3" t="s">
        <v>23</v>
      </c>
      <c r="L205" s="3" t="s">
        <v>446</v>
      </c>
    </row>
    <row r="206" spans="2:12">
      <c r="D206" s="4" t="s">
        <v>375</v>
      </c>
      <c r="F206" s="3" t="s">
        <v>376</v>
      </c>
      <c r="H206" s="3">
        <v>9</v>
      </c>
      <c r="L206" s="3" t="s">
        <v>373</v>
      </c>
    </row>
    <row r="207" spans="2:12">
      <c r="F207" s="3" t="s">
        <v>377</v>
      </c>
      <c r="H207" s="3">
        <v>9</v>
      </c>
      <c r="L207" s="3" t="s">
        <v>378</v>
      </c>
    </row>
    <row r="208" spans="2:12">
      <c r="D208" s="4" t="s">
        <v>379</v>
      </c>
      <c r="F208" s="3" t="s">
        <v>380</v>
      </c>
      <c r="H208" s="3" t="s">
        <v>381</v>
      </c>
      <c r="L208" s="3" t="s">
        <v>378</v>
      </c>
    </row>
    <row r="209" spans="2:12">
      <c r="B209" s="17"/>
      <c r="D209" s="4" t="s">
        <v>382</v>
      </c>
      <c r="E209" s="7">
        <v>22.9</v>
      </c>
      <c r="F209" s="3">
        <v>4.58</v>
      </c>
      <c r="H209" s="3">
        <v>1</v>
      </c>
      <c r="I209" s="3">
        <v>1</v>
      </c>
      <c r="J209" s="3" t="s">
        <v>442</v>
      </c>
      <c r="K209" s="3" t="s">
        <v>15</v>
      </c>
      <c r="L209" s="3" t="s">
        <v>383</v>
      </c>
    </row>
    <row r="210" spans="2:12">
      <c r="B210" s="17"/>
      <c r="D210" s="4" t="s">
        <v>384</v>
      </c>
      <c r="E210" s="7"/>
      <c r="F210" s="3" t="s">
        <v>385</v>
      </c>
      <c r="H210" s="3">
        <v>6</v>
      </c>
      <c r="J210" s="3" t="s">
        <v>441</v>
      </c>
      <c r="K210" s="3" t="s">
        <v>54</v>
      </c>
      <c r="L210" s="3" t="s">
        <v>86</v>
      </c>
    </row>
    <row r="211" spans="2:12">
      <c r="B211" s="17"/>
      <c r="D211" s="4" t="s">
        <v>386</v>
      </c>
      <c r="E211" s="7"/>
      <c r="F211" s="3">
        <v>3.61</v>
      </c>
      <c r="J211" s="3" t="s">
        <v>441</v>
      </c>
      <c r="K211" s="3" t="s">
        <v>20</v>
      </c>
      <c r="L211" s="3" t="s">
        <v>243</v>
      </c>
    </row>
    <row r="212" spans="2:12">
      <c r="B212" s="17"/>
      <c r="E212" s="7">
        <v>36.6</v>
      </c>
      <c r="F212" s="10" t="s">
        <v>387</v>
      </c>
      <c r="H212" s="3">
        <v>111</v>
      </c>
      <c r="I212" s="3">
        <v>1</v>
      </c>
      <c r="J212" s="3" t="s">
        <v>442</v>
      </c>
      <c r="K212" s="3" t="s">
        <v>388</v>
      </c>
      <c r="L212" s="3" t="s">
        <v>389</v>
      </c>
    </row>
    <row r="213" spans="2:12">
      <c r="B213" s="17"/>
      <c r="D213" s="4" t="s">
        <v>390</v>
      </c>
      <c r="E213" s="7"/>
      <c r="F213" s="10" t="s">
        <v>391</v>
      </c>
      <c r="H213" s="3">
        <v>8</v>
      </c>
      <c r="L213" s="3" t="s">
        <v>392</v>
      </c>
    </row>
    <row r="214" spans="2:12">
      <c r="B214" s="17"/>
      <c r="D214" s="4"/>
      <c r="E214" s="7"/>
      <c r="F214" s="10" t="s">
        <v>40</v>
      </c>
      <c r="H214" s="3">
        <v>23</v>
      </c>
      <c r="L214" s="3" t="s">
        <v>393</v>
      </c>
    </row>
    <row r="215" spans="2:12">
      <c r="B215" s="17"/>
      <c r="D215" s="4" t="s">
        <v>394</v>
      </c>
      <c r="E215" s="7"/>
      <c r="F215" s="10" t="s">
        <v>395</v>
      </c>
      <c r="H215" s="3" t="s">
        <v>396</v>
      </c>
      <c r="L215" s="3" t="s">
        <v>373</v>
      </c>
    </row>
    <row r="216" spans="2:12">
      <c r="B216" s="17"/>
      <c r="D216" s="4"/>
      <c r="E216" s="7" t="s">
        <v>397</v>
      </c>
      <c r="F216" s="10">
        <v>7.09</v>
      </c>
      <c r="H216" s="3">
        <v>5</v>
      </c>
      <c r="I216" s="3">
        <v>1</v>
      </c>
      <c r="J216" s="3" t="s">
        <v>442</v>
      </c>
      <c r="K216" s="3" t="s">
        <v>15</v>
      </c>
      <c r="L216" s="3" t="s">
        <v>383</v>
      </c>
    </row>
    <row r="217" spans="2:12">
      <c r="B217" s="17"/>
      <c r="D217" s="4" t="s">
        <v>398</v>
      </c>
      <c r="E217" s="7"/>
      <c r="F217" s="18">
        <v>4.5999999999999996</v>
      </c>
      <c r="H217" s="3" t="s">
        <v>399</v>
      </c>
      <c r="L217" s="3" t="s">
        <v>393</v>
      </c>
    </row>
    <row r="218" spans="2:12">
      <c r="B218" s="17"/>
      <c r="D218" s="4" t="s">
        <v>400</v>
      </c>
      <c r="E218" s="7"/>
      <c r="F218" s="10" t="s">
        <v>401</v>
      </c>
      <c r="H218" s="3" t="s">
        <v>402</v>
      </c>
      <c r="L218" s="3" t="s">
        <v>373</v>
      </c>
    </row>
    <row r="219" spans="2:12">
      <c r="B219" s="17"/>
      <c r="D219" s="4" t="s">
        <v>403</v>
      </c>
      <c r="E219" s="7">
        <v>22.9</v>
      </c>
      <c r="F219" s="10"/>
      <c r="K219" s="3" t="s">
        <v>15</v>
      </c>
      <c r="L219" s="3" t="s">
        <v>47</v>
      </c>
    </row>
    <row r="220" spans="2:12">
      <c r="B220" s="17"/>
      <c r="E220" s="7"/>
      <c r="F220" s="18">
        <v>4.5999999999999996</v>
      </c>
      <c r="H220" s="3" t="s">
        <v>404</v>
      </c>
      <c r="J220" s="3" t="s">
        <v>441</v>
      </c>
      <c r="K220" s="3" t="s">
        <v>362</v>
      </c>
      <c r="L220" s="3" t="s">
        <v>405</v>
      </c>
    </row>
    <row r="221" spans="2:12">
      <c r="B221" s="17"/>
      <c r="E221" s="7"/>
      <c r="F221" s="10">
        <v>4.68</v>
      </c>
      <c r="H221" s="3">
        <v>2</v>
      </c>
      <c r="J221" s="3" t="s">
        <v>441</v>
      </c>
      <c r="K221" s="3" t="s">
        <v>406</v>
      </c>
      <c r="L221" s="3" t="s">
        <v>407</v>
      </c>
    </row>
    <row r="222" spans="2:12">
      <c r="B222" s="17"/>
      <c r="D222" s="4"/>
      <c r="E222" s="7"/>
      <c r="F222" s="10" t="s">
        <v>408</v>
      </c>
      <c r="H222" s="3" t="s">
        <v>409</v>
      </c>
      <c r="J222" s="3" t="s">
        <v>441</v>
      </c>
      <c r="K222" s="3" t="s">
        <v>15</v>
      </c>
      <c r="L222" s="3" t="s">
        <v>410</v>
      </c>
    </row>
    <row r="223" spans="2:12">
      <c r="E223" s="7" t="s">
        <v>411</v>
      </c>
      <c r="F223" s="10">
        <v>4.34</v>
      </c>
      <c r="G223" s="10" t="s">
        <v>412</v>
      </c>
      <c r="H223" s="3">
        <v>5</v>
      </c>
      <c r="J223" s="3" t="s">
        <v>442</v>
      </c>
      <c r="K223" s="3" t="s">
        <v>20</v>
      </c>
      <c r="L223" s="3" t="s">
        <v>21</v>
      </c>
    </row>
    <row r="224" spans="2:12">
      <c r="D224" s="4" t="s">
        <v>413</v>
      </c>
      <c r="E224" s="7"/>
      <c r="F224" s="10" t="s">
        <v>171</v>
      </c>
      <c r="G224" s="10"/>
      <c r="H224" s="3" t="s">
        <v>414</v>
      </c>
      <c r="L224" s="3" t="s">
        <v>373</v>
      </c>
    </row>
    <row r="225" spans="2:12">
      <c r="E225" s="7" t="s">
        <v>415</v>
      </c>
      <c r="F225" s="3">
        <v>4.5599999999999996</v>
      </c>
      <c r="H225" s="3">
        <v>3</v>
      </c>
      <c r="I225" s="3">
        <v>1</v>
      </c>
      <c r="J225" s="3" t="s">
        <v>442</v>
      </c>
      <c r="K225" s="3" t="s">
        <v>15</v>
      </c>
      <c r="L225" s="3" t="s">
        <v>383</v>
      </c>
    </row>
    <row r="226" spans="2:12">
      <c r="D226" s="4" t="s">
        <v>416</v>
      </c>
      <c r="E226" s="10"/>
      <c r="F226" s="18">
        <v>3.92</v>
      </c>
      <c r="G226" s="10"/>
      <c r="J226" s="3" t="s">
        <v>441</v>
      </c>
      <c r="K226" s="3" t="s">
        <v>20</v>
      </c>
      <c r="L226" s="3" t="s">
        <v>243</v>
      </c>
    </row>
    <row r="227" spans="2:12">
      <c r="D227" s="4"/>
      <c r="E227" s="10"/>
      <c r="F227" s="18">
        <v>4.5</v>
      </c>
      <c r="G227" s="10"/>
      <c r="J227" s="3" t="s">
        <v>441</v>
      </c>
      <c r="K227" s="3" t="s">
        <v>20</v>
      </c>
      <c r="L227" s="3" t="s">
        <v>244</v>
      </c>
    </row>
    <row r="228" spans="2:12">
      <c r="D228" s="4"/>
      <c r="E228" s="18">
        <v>27</v>
      </c>
      <c r="F228" s="18">
        <v>4.24</v>
      </c>
      <c r="G228" s="10"/>
      <c r="J228" s="3" t="s">
        <v>441</v>
      </c>
      <c r="K228" s="3" t="s">
        <v>20</v>
      </c>
      <c r="L228" s="3" t="s">
        <v>417</v>
      </c>
    </row>
    <row r="229" spans="2:12">
      <c r="D229" s="4"/>
      <c r="E229" s="18">
        <v>37.299999999999997</v>
      </c>
      <c r="F229" s="19">
        <v>4.2</v>
      </c>
      <c r="G229" s="10"/>
      <c r="H229" s="3">
        <v>2</v>
      </c>
      <c r="I229" s="3" t="s">
        <v>447</v>
      </c>
      <c r="J229" s="3" t="s">
        <v>442</v>
      </c>
      <c r="K229" s="3" t="s">
        <v>450</v>
      </c>
      <c r="L229" s="3" t="s">
        <v>418</v>
      </c>
    </row>
    <row r="230" spans="2:12">
      <c r="D230" s="4"/>
      <c r="E230" s="18"/>
      <c r="F230" s="18" t="s">
        <v>419</v>
      </c>
      <c r="G230" s="10"/>
      <c r="H230" s="3">
        <v>4</v>
      </c>
      <c r="I230" s="3">
        <v>1</v>
      </c>
      <c r="J230" s="3" t="s">
        <v>441</v>
      </c>
      <c r="K230" s="3" t="s">
        <v>20</v>
      </c>
      <c r="L230" s="3" t="s">
        <v>420</v>
      </c>
    </row>
    <row r="231" spans="2:12">
      <c r="D231" s="4"/>
      <c r="E231" s="10">
        <v>29.41</v>
      </c>
      <c r="F231" s="18">
        <v>3.95</v>
      </c>
      <c r="G231" s="10"/>
      <c r="J231" s="3" t="s">
        <v>441</v>
      </c>
      <c r="K231" s="3" t="s">
        <v>421</v>
      </c>
      <c r="L231" s="3" t="s">
        <v>422</v>
      </c>
    </row>
    <row r="232" spans="2:12">
      <c r="D232" s="4"/>
      <c r="E232" s="10" t="s">
        <v>423</v>
      </c>
      <c r="F232" s="18">
        <v>4.8</v>
      </c>
      <c r="G232" s="10"/>
      <c r="J232" s="3" t="s">
        <v>442</v>
      </c>
      <c r="K232" s="3" t="s">
        <v>255</v>
      </c>
      <c r="L232" s="3" t="s">
        <v>424</v>
      </c>
    </row>
    <row r="233" spans="2:12">
      <c r="D233" s="4"/>
      <c r="E233" s="18">
        <v>15.1</v>
      </c>
      <c r="F233" s="10" t="s">
        <v>377</v>
      </c>
      <c r="G233" s="10"/>
      <c r="H233" s="3">
        <v>51</v>
      </c>
      <c r="I233" s="3">
        <v>1</v>
      </c>
      <c r="J233" s="3" t="s">
        <v>442</v>
      </c>
      <c r="K233" s="3" t="s">
        <v>388</v>
      </c>
      <c r="L233" s="3" t="s">
        <v>389</v>
      </c>
    </row>
    <row r="234" spans="2:12">
      <c r="D234" s="4" t="s">
        <v>425</v>
      </c>
      <c r="E234" s="18"/>
      <c r="F234" s="10" t="s">
        <v>426</v>
      </c>
      <c r="G234" s="10"/>
      <c r="H234" s="3">
        <v>12</v>
      </c>
      <c r="L234" s="3" t="s">
        <v>373</v>
      </c>
    </row>
    <row r="235" spans="2:12">
      <c r="D235" s="4"/>
      <c r="E235" s="18"/>
      <c r="F235" s="10" t="s">
        <v>427</v>
      </c>
      <c r="G235" s="10"/>
      <c r="H235" s="3">
        <v>12</v>
      </c>
      <c r="L235" s="3" t="s">
        <v>428</v>
      </c>
    </row>
    <row r="236" spans="2:12">
      <c r="E236" s="18">
        <v>46.5</v>
      </c>
      <c r="F236" s="18">
        <v>3.81</v>
      </c>
      <c r="G236" s="10"/>
      <c r="J236" s="3" t="s">
        <v>441</v>
      </c>
      <c r="K236" s="3" t="s">
        <v>429</v>
      </c>
      <c r="L236" s="3" t="s">
        <v>430</v>
      </c>
    </row>
    <row r="237" spans="2:12">
      <c r="B237" s="13"/>
      <c r="C237" s="13"/>
      <c r="D237" s="15" t="s">
        <v>431</v>
      </c>
      <c r="E237" s="13" t="s">
        <v>432</v>
      </c>
      <c r="F237" s="13" t="s">
        <v>433</v>
      </c>
      <c r="G237" s="13" t="s">
        <v>434</v>
      </c>
      <c r="H237" s="13" t="s">
        <v>435</v>
      </c>
      <c r="I237" s="13">
        <v>1</v>
      </c>
      <c r="J237" s="13" t="s">
        <v>442</v>
      </c>
      <c r="K237" s="13" t="s">
        <v>429</v>
      </c>
      <c r="L237" s="13" t="s">
        <v>436</v>
      </c>
    </row>
  </sheetData>
  <mergeCells count="1">
    <mergeCell ref="B1:L1"/>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Cover page</vt:lpstr>
      <vt:lpstr>Table S2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dc:creator>
  <cp:lastModifiedBy>Matthias D</cp:lastModifiedBy>
  <dcterms:created xsi:type="dcterms:W3CDTF">2020-07-11T23:02:52Z</dcterms:created>
  <dcterms:modified xsi:type="dcterms:W3CDTF">2021-04-28T09:20:37Z</dcterms:modified>
</cp:coreProperties>
</file>